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 001_SO 000.3" sheetId="1" r:id="rId1"/>
    <sheet name="SO 101" sheetId="2" r:id="rId2"/>
    <sheet name="SO 181" sheetId="3" r:id="rId3"/>
    <sheet name="SO 191" sheetId="4" r:id="rId4"/>
    <sheet name="SO 301.1" sheetId="5" r:id="rId5"/>
    <sheet name="SO 302.1" sheetId="6" r:id="rId6"/>
    <sheet name="SO 303.1" sheetId="7" r:id="rId7"/>
  </sheets>
  <definedNames/>
  <calcPr/>
  <webPublishing/>
</workbook>
</file>

<file path=xl/sharedStrings.xml><?xml version="1.0" encoding="utf-8"?>
<sst xmlns="http://schemas.openxmlformats.org/spreadsheetml/2006/main" count="3323" uniqueCount="825">
  <si>
    <t>ASPE10</t>
  </si>
  <si>
    <t>S</t>
  </si>
  <si>
    <t>Firma: ÚDRŽBA SILNIC Královéhradeckého kraje a.s.</t>
  </si>
  <si>
    <t>Soupis prací objektu</t>
  </si>
  <si>
    <t xml:space="preserve">Stavba: </t>
  </si>
  <si>
    <t>36554</t>
  </si>
  <si>
    <t>III/29923 Choustníkovo Hradiště KHK_neoceněný</t>
  </si>
  <si>
    <t>O</t>
  </si>
  <si>
    <t>Objekt:</t>
  </si>
  <si>
    <t>SO 001</t>
  </si>
  <si>
    <t>Všeobecné a předběžné položky</t>
  </si>
  <si>
    <t>O1</t>
  </si>
  <si>
    <t>Rozpočet:</t>
  </si>
  <si>
    <t>0,00</t>
  </si>
  <si>
    <t>15,00</t>
  </si>
  <si>
    <t>21,00</t>
  </si>
  <si>
    <t>3</t>
  </si>
  <si>
    <t>2</t>
  </si>
  <si>
    <t>SO 000.3</t>
  </si>
  <si>
    <t>Vedlejší rozpočtové náklady - kraj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</si>
  <si>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</si>
  <si>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</si>
  <si>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</si>
  <si>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</si>
  <si>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</si>
  <si>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</si>
  <si>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</si>
  <si>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</si>
  <si>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</si>
  <si>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</si>
  <si>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</si>
  <si>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</si>
  <si>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</si>
  <si>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</si>
  <si>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</si>
  <si>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</si>
  <si>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</si>
  <si>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</si>
  <si>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</si>
  <si>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</si>
  <si>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</si>
  <si>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</si>
  <si>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</si>
  <si>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</si>
  <si>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</si>
  <si>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oprava objízdných tras  
5% z celkových nákladů  
PEVNÁ CENA</t>
  </si>
  <si>
    <t>VV</t>
  </si>
  <si>
    <t>TS</t>
  </si>
  <si>
    <t>zahrnuje veškeré náklady spojené s objednatelem požadovanými zařízeními</t>
  </si>
  <si>
    <t>02821</t>
  </si>
  <si>
    <t>PRŮZKUMNÉ PRÁCE ARCHEOLOGICKÉ NA POVRCHU</t>
  </si>
  <si>
    <t>PEVNÁ CENA</t>
  </si>
  <si>
    <t>zahrnuje veškeré náklady spojené s objednatelem požadovanými pracemi</t>
  </si>
  <si>
    <t>029113</t>
  </si>
  <si>
    <t>OSTATNÍ POŽADAVKY - GEODETICKÉ ZAMĚŘENÍ - CELKY</t>
  </si>
  <si>
    <t>KUS</t>
  </si>
  <si>
    <t>zaměření  pro vyhotovení skutečného provedení stavby  
Geometrický plán i pro dělení parcel  
PEVNÁ CENA</t>
  </si>
  <si>
    <t>02946</t>
  </si>
  <si>
    <t>OSTAT POŽADAVKY - FOTODOKUMENTACE</t>
  </si>
  <si>
    <t>pasportizace a fotodokumentace před zahájením stavby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</si>
  <si>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</si>
  <si>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</si>
  <si>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</si>
  <si>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prezentační cedule  
PEVNÁ CENA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</si>
  <si>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</si>
  <si>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</si>
  <si>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</si>
  <si>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</si>
  <si>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</si>
  <si>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101</t>
  </si>
  <si>
    <t>Rekonstrukce III/29923</t>
  </si>
  <si>
    <t>014101</t>
  </si>
  <si>
    <t>POPLATKY ZA SKLÁDKU</t>
  </si>
  <si>
    <t>M3</t>
  </si>
  <si>
    <t>drny dle pol. 11130  
z čištění příkopu dle pol. 12931</t>
  </si>
  <si>
    <t>1725*0,15=258,750 [A] 
116*0,25=29,000 [B] 
Celkem: A+B=287,750 [C]</t>
  </si>
  <si>
    <t>zahrnuje veškeré poplatky provozovateli skládky související s uložením odpadu na skládce.</t>
  </si>
  <si>
    <t>015111</t>
  </si>
  <si>
    <t>POPLATKY ZA LIKVIDACI ODPADŮ NEKONTAMINOVANÝCH - 17 05 04  VYTĚŽENÉ ZEMINY A HORNINY -  I. TŘÍDA TĚŽITELNOSTI</t>
  </si>
  <si>
    <t>T</t>
  </si>
  <si>
    <t>dle pol. 123738</t>
  </si>
  <si>
    <t>2167,25*1,9=4 117,775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</si>
  <si>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</si>
  <si>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015130</t>
  </si>
  <si>
    <t>POPLATKY ZA LIKVIDACI ODPADŮ NEKONTAMINOVANÝCH - 17 03 02  VYBOURANÝ ASFALTOVÝ BETON BEZ DEHTU</t>
  </si>
  <si>
    <t>dle pol. 11372</t>
  </si>
  <si>
    <t>762,185*2,2=1 676,807 [A]</t>
  </si>
  <si>
    <t>015140</t>
  </si>
  <si>
    <t>POPLATKY ZA LIKVIDACI ODPADŮ NEKONTAMINOVANÝCH - 17 01 01  BETON Z DEMOLIC OBJEKTŮ, ZÁKLADŮ TV</t>
  </si>
  <si>
    <t>dle pol. 113524  
dle pol. 96687  
dle pol. 966168  
dle pol. 113158</t>
  </si>
  <si>
    <t>673,2*2,4=1 615,680 [A] 
22*0,5*2,4=26,400 [B]   odhad 0,5 m3/vpust 
3,6*2,5=9,000 [C]    ŽB čelo 
1,28*2,4=3,072 [D]  pův. sjezdy 
Celkem: A+B+C+D=1 654,152 [E]</t>
  </si>
  <si>
    <t>015330</t>
  </si>
  <si>
    <t>POPLATKY ZA LIKVIDACI ODPADŮ NEKONTAMINOVANÝCH - 17 05 04  KAMENNÁ SUŤ</t>
  </si>
  <si>
    <t>dle pol. 113328</t>
  </si>
  <si>
    <t>3694,164*2,0=7 388,328 [A]</t>
  </si>
  <si>
    <t>Zemní práce</t>
  </si>
  <si>
    <t>11130</t>
  </si>
  <si>
    <t>SEJMUTÍ DRNU</t>
  </si>
  <si>
    <t>M2</t>
  </si>
  <si>
    <t>cca 75% ze zelených ploch</t>
  </si>
  <si>
    <t>1725=1 725,000 [A]</t>
  </si>
  <si>
    <t>včetně vodorovné dopravy  a uložení na skládku</t>
  </si>
  <si>
    <t>7</t>
  </si>
  <si>
    <t>113158</t>
  </si>
  <si>
    <t>ODSTRANĚNÍ KRYTU ZPEVNĚNÝCH PLOCH Z BETONU, ODVOZ DO 20KM</t>
  </si>
  <si>
    <t>odstranění původních sjezdů</t>
  </si>
  <si>
    <t>8*0,16=1,280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</si>
  <si>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</si>
  <si>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8</t>
  </si>
  <si>
    <t>113178</t>
  </si>
  <si>
    <t>ODSTRAN KRYTU ZPEVNĚNÝCH PLOCH Z DLAŽEB KOSTEK, ODVOZ DO 20KM</t>
  </si>
  <si>
    <t>odstranění stávající dlažby pod asf. krytem (předpokládaný výskyt, DGN neodhalila, čerpat dle potřeby)  
vč. odvozu na skládku</t>
  </si>
  <si>
    <t>2448*0,15=367,200 [A]    plocha ze situace x odhad tl.</t>
  </si>
  <si>
    <t>113328</t>
  </si>
  <si>
    <t>ODSTRAN PODKL ZPEVNĚNÝCH PLOCH Z KAMENIVA NESTMEL, ODVOZ DO 20KM</t>
  </si>
  <si>
    <t>odkop nestmelených vrstev - odvoz na skládku</t>
  </si>
  <si>
    <t>102*0,20=20,400 [B]     stáv. štěrkový povrch - odhad tl. 
153*0,15=22,950 [C]    pod chodníkem a dlažbou ve vozovce - odhad tl. 
6817,68*0,3=2 045,304 [D]  pod vozovkou   
2448*0,15=367,200 [E]   pod kamennou dlažbou 
3254,5*0,38=1 236,710 [F]   pro sanaci AZ 
8*0,2=1,600 [G]    pod betonovými sjezdy 
Celkem: B+C+D+E+F+G=3 694,164 [H]</t>
  </si>
  <si>
    <t>113524</t>
  </si>
  <si>
    <t>ODSTRANĚNÍ CHODNÍKOVÝCH A SILNIČNÍCH OBRUBNÍKŮ BETONOVÝCH, ODVOZ DO 5KM</t>
  </si>
  <si>
    <t>M</t>
  </si>
  <si>
    <t>odstranění stávající silniční obruby  
vč. odozu na skládku</t>
  </si>
  <si>
    <t>660*1,02=673,200 [A]</t>
  </si>
  <si>
    <t>11</t>
  </si>
  <si>
    <t>11372</t>
  </si>
  <si>
    <t>FRÉZOVÁNÍ ZPEVNĚNÝCH PLOCH ASFALTOVÝCH</t>
  </si>
  <si>
    <t>odstranění pův. povrchů</t>
  </si>
  <si>
    <t>153*0,08=12,240 [A]       stáv. asf. chodník 
6817,68*0,11=749,945 [B]    stáv. asf. vozovka - odfrézování 11 cm (ZAS T1)  
Celkem: A+B=762,185 [C]</t>
  </si>
  <si>
    <t>12</t>
  </si>
  <si>
    <t>113762</t>
  </si>
  <si>
    <t>FRÉZOVÁNÍ DRÁŽKY PRŮŘEZU DO 200MM2 V ASFALTOVÉ VOZOVCE</t>
  </si>
  <si>
    <t>zaříznutí asfaltové vozovky a následné zalití spáry pružnou zálivkou za horka</t>
  </si>
  <si>
    <t>2448=2 448,000 [A]</t>
  </si>
  <si>
    <t>Položka zahrnuje veškerou manipulaci s vybouranou sutí a s vybouranými hmotami vč. uložení na skládku.</t>
  </si>
  <si>
    <t>13</t>
  </si>
  <si>
    <t>12110</t>
  </si>
  <si>
    <t>SEJMUTÍ ORNICE NEBO LESNÍ PŮDY</t>
  </si>
  <si>
    <t>cca 25% ze zelených ploch</t>
  </si>
  <si>
    <t>575=575,000 [A]</t>
  </si>
  <si>
    <t>položka zahrnuje sejmutí ornice bez ohledu na tloušťku vrstvy a její vodorovnou dopravu  
nezahrnuje uložení na trvalou skládku</t>
  </si>
  <si>
    <t>14</t>
  </si>
  <si>
    <t>123738</t>
  </si>
  <si>
    <t>ODKOP PRO SPOD STAVBU SILNIC A ŽELEZNIC TŘ. I, ODVOZ DO 20KM</t>
  </si>
  <si>
    <t>450*1,20=540,000 [A]    výkop 
3254,5*0,5=1 627,250 [F]   odstranění podloží zeminy pro sanaci AZ 
Celkem: A+F=2 167,250 [G]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</si>
  <si>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</si>
  <si>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15</t>
  </si>
  <si>
    <t>12573</t>
  </si>
  <si>
    <t>VYKOPÁVKY ZE ZEMNÍKŮ A SKLÁDEK TŘ. I</t>
  </si>
  <si>
    <t>ornice z MDP</t>
  </si>
  <si>
    <t>989*0,15=148,350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</si>
  <si>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</si>
  <si>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16</t>
  </si>
  <si>
    <t>12931</t>
  </si>
  <si>
    <t>ČIŠTĚNÍ PŘÍKOPŮ OD NÁNOSU DO 0,25M3/M</t>
  </si>
  <si>
    <t>pročištění příkopu</t>
  </si>
  <si>
    <t>116=116,000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</si>
  <si>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</si>
  <si>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17</t>
  </si>
  <si>
    <t>17120</t>
  </si>
  <si>
    <t>ULOŽENÍ SYPANINY DO NÁSYPŮ A NA SKLÁDKY BEZ ZHUTNĚNÍ</t>
  </si>
  <si>
    <t>575*0,15=86,250 [A]   ornice dle pol. 12110 na MDP 
1725*0,15=258,750 [B]    drny dle pol. 11130 na skládku 
540=540,000 [C]    zemina z výkopů dle pol. 123738 na skládku 
Celkem: A+B+C=885,000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</si>
  <si>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</si>
  <si>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</si>
  <si>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17180</t>
  </si>
  <si>
    <t>a</t>
  </si>
  <si>
    <t>ULOŽENÍ SYPANINY DO NÁSYPŮ Z NAKUPOVANÝCH MATERIÁLŮ</t>
  </si>
  <si>
    <t>násyp - dosypání nenamrzavým materiálem a zhutnění</t>
  </si>
  <si>
    <t>450*1,20=540,000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</si>
  <si>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</si>
  <si>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</si>
  <si>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b</t>
  </si>
  <si>
    <t>uložení vhodné zeminy do AZ a její zhutnění  - nakoupí se, tl. 0.5 m</t>
  </si>
  <si>
    <t>2830*1,15*0,5=1 627,250 [A]</t>
  </si>
  <si>
    <t>20</t>
  </si>
  <si>
    <t>17481</t>
  </si>
  <si>
    <t>ZÁSYP JAM A RÝH Z NAKUPOVANÝCH MATERIÁLŮ</t>
  </si>
  <si>
    <t>ochrana stávajícího plynovodu (dle vzorového řezu)  
zásyp ŠP a pískem (min. 20 cm)</t>
  </si>
  <si>
    <t>15*2,0*0,5=15,000 [A]   délka x šířka x hl. 
15*0,5*0,1=0,750 [B]    výměna pískového lože pod plynovodem 
Celkem: A+B=15,750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</si>
  <si>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</si>
  <si>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</si>
  <si>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17680</t>
  </si>
  <si>
    <t>VÝPLNĚ Z NAKUPOVANÝCH MATERIÁLŮ</t>
  </si>
  <si>
    <t>zafoukání stávajících propustků</t>
  </si>
  <si>
    <t>20,4*(3,14*0,2*0,2)=2,562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</si>
  <si>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</si>
  <si>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</si>
  <si>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18110</t>
  </si>
  <si>
    <t>ÚPRAVA PLÁNĚ SE ZHUTNĚNÍM V HORNINĚ TŘ. I</t>
  </si>
  <si>
    <t>zhutnění podloží na 100 % PS</t>
  </si>
  <si>
    <t>2830*1,15=3 254,500 [A]</t>
  </si>
  <si>
    <t>položka zahrnuje úpravu pláně včetně vyrovnání výškových rozdílů. Míru zhutnění určuje projekt.</t>
  </si>
  <si>
    <t>23</t>
  </si>
  <si>
    <t>18222</t>
  </si>
  <si>
    <t>ROZPROSTŘENÍ ORNICE VE SVAHU V TL DO 0,15M</t>
  </si>
  <si>
    <t>860*1,15=989,000 [A]</t>
  </si>
  <si>
    <t>položka zahrnuje:  
nutné přemístění ornice z dočasných skládek vzdálených do 50m  
rozprostření ornice v předepsané tloušťce ve svahu přes 1:5</t>
  </si>
  <si>
    <t>24</t>
  </si>
  <si>
    <t>18242</t>
  </si>
  <si>
    <t>ZALOŽENÍ TRÁVNÍKU HYDROOSEVEM NA ORNICI</t>
  </si>
  <si>
    <t>989=989,000 [A]</t>
  </si>
  <si>
    <t>Zahrnuje dodání předepsané travní směsi, hydroosev na ornici, zalévání, první pokosení, to vše bez ohledu na sklon terénu</t>
  </si>
  <si>
    <t>25</t>
  </si>
  <si>
    <t>18247</t>
  </si>
  <si>
    <t>OŠETŘOVÁNÍ TRÁVNÍKU</t>
  </si>
  <si>
    <t>2x</t>
  </si>
  <si>
    <t>989*2=1 978,000 [A]</t>
  </si>
  <si>
    <t>Zahrnuje pokosení se shrabáním, naložení shrabků na dopravní prostředek, s odvozem a se složením, to vše bez ohledu na sklon terénu  
zahrnuje nutné zalití a hnojení</t>
  </si>
  <si>
    <t>26</t>
  </si>
  <si>
    <t>18600</t>
  </si>
  <si>
    <t>ZALÉVÁNÍ VODOU</t>
  </si>
  <si>
    <t>989*0,01*5=49,450 [A]   5x zalití cca 10 l na m2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</si>
  <si>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</si>
  <si>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</si>
  <si>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27</t>
  </si>
  <si>
    <t>21262</t>
  </si>
  <si>
    <t>TRATIVODY KOMPLET Z TRUB Z PLAST HMOT DN DO 100MM</t>
  </si>
  <si>
    <t>silniční drenáž</t>
  </si>
  <si>
    <t>1300=1 300,000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</si>
  <si>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</si>
  <si>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28</t>
  </si>
  <si>
    <t>21450</t>
  </si>
  <si>
    <t>SANAČNÍ VRSTVY Z KAMENIVA</t>
  </si>
  <si>
    <t>hrubé drcené kamenivo v sanaci AZ pod vozovkou</t>
  </si>
  <si>
    <t>3254,5*0,5=1 627,250 [F]   pro sanaci AZ</t>
  </si>
  <si>
    <t>položka zahrnuje dodávku předepsaného kameniva, mimostaveništní a vnitrostaveništní dopravu a jeho uložení  
není-li v zadávací dokumentaci uvedeno jinak, jedná se o nakupovaný materiál</t>
  </si>
  <si>
    <t>29</t>
  </si>
  <si>
    <t>21452</t>
  </si>
  <si>
    <t>SANAČNÍ VRSTVY Z KAMENIVA DRCENÉHO</t>
  </si>
  <si>
    <t>ŠDA tl. 0,2 m pro sanaci AZ</t>
  </si>
  <si>
    <t>3254,5*0,2=650,900 [A]</t>
  </si>
  <si>
    <t>30</t>
  </si>
  <si>
    <t>21461</t>
  </si>
  <si>
    <t>SEPARAČNÍ GEOTEXTILIE</t>
  </si>
  <si>
    <t>CBR &gt; 2 kN; odolnost proti protření &lt; 20 mm ; tažnost &gt; 10 %</t>
  </si>
  <si>
    <t>2830*1,15=3 254,500 [A]   při sanaci AZ 
1300*(4*0,4)*1,03=2 142,400 [B]   pro drenáž 
Celkem: A+B=5 396,900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</si>
  <si>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</si>
  <si>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31</t>
  </si>
  <si>
    <t>289971</t>
  </si>
  <si>
    <t>OPLÁŠTĚNÍ (ZPEVNĚNÍ) Z GEOTEXTILIE</t>
  </si>
  <si>
    <t>ochrana stávajícího plynovodu (dle vzorového řezu)  
2x tkaná geotextílie PP 40</t>
  </si>
  <si>
    <t>15,0*2,0*2=60,000 [A]</t>
  </si>
  <si>
    <t>Vodorovné konstrukce</t>
  </si>
  <si>
    <t>32</t>
  </si>
  <si>
    <t>45131A</t>
  </si>
  <si>
    <t>PODKLADNÍ A VÝPLŇOVÉ VRSTVY Z PROSTÉHO BETONU C20/25</t>
  </si>
  <si>
    <t>pod dažbou u nátoku na zpevněném svahu</t>
  </si>
  <si>
    <t>17,5*0,1=1,750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</si>
  <si>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</si>
  <si>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</t>
  </si>
  <si>
    <t>45169</t>
  </si>
  <si>
    <t>PODKL A VÝPLŇ VRSTVY ZE STABILIZOVANÉHO POPÍLKU</t>
  </si>
  <si>
    <t>20,4*(3,14*0,3*0,3)=5,765 [A]    odhad DN 600</t>
  </si>
  <si>
    <t>Položka zahrnuje dodávku stabilizovaného popílku a jeho uložení se zhutněním, včetně mimostaveništní a vnitrostaveništní dopravy (rovněž přesuny)</t>
  </si>
  <si>
    <t>34</t>
  </si>
  <si>
    <t>46321</t>
  </si>
  <si>
    <t>ROVNANINA Z LOMOVÉHO KAMENE</t>
  </si>
  <si>
    <t>nátok z lomového kamene u horské vpusti  
dlažba u nátoku na zpevněném svahu</t>
  </si>
  <si>
    <t>5,0*2,0*0,35=3,500 [A]   délka x odhad šířky a tl.  
17,5*0,15=2,625 [B] 
Celkem: A+B=6,125 [C]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</si>
  <si>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</si>
  <si>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Komunikace</t>
  </si>
  <si>
    <t>35</t>
  </si>
  <si>
    <t>56214</t>
  </si>
  <si>
    <t>VOZOVKOVÉ VRSTVY Z MATERIÁLŮ STABIL CEMENTEM TL DO 200MM</t>
  </si>
  <si>
    <t>SC C8/10 v konstrukci č.4</t>
  </si>
  <si>
    <t>86*1,03=88,580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</si>
  <si>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</si>
  <si>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36</t>
  </si>
  <si>
    <t>56330</t>
  </si>
  <si>
    <t>VOZOVKOVÉ VRSTVY ZE ŠTĚRKODRTI</t>
  </si>
  <si>
    <t>ŠDA 0/63 v konstrukci č.4</t>
  </si>
  <si>
    <t>86*1,05*0,25=22,575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</si>
  <si>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</si>
  <si>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37</t>
  </si>
  <si>
    <t>56333</t>
  </si>
  <si>
    <t>VOZOVKOVÉ VRSTVY ZE ŠTĚRKODRTI TL. DO 150MM</t>
  </si>
  <si>
    <t>úpravy před p.č. 566/3 (p. Stoklasa)  
napojení  z kamenné sypaniny (místo ohumusování a zatravnění)</t>
  </si>
  <si>
    <t>66,70=66,700 [A]</t>
  </si>
  <si>
    <t>38</t>
  </si>
  <si>
    <t>567544</t>
  </si>
  <si>
    <t>VRST PRO OBNOVU A OPR RECYK ZA STUD CEM A ASF EM TL DO 200MM</t>
  </si>
  <si>
    <t>konstrukce č.1  
RS CA tl. 180 mm</t>
  </si>
  <si>
    <t>7290,64*1,2=8 748,768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</si>
  <si>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</si>
  <si>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39</t>
  </si>
  <si>
    <t>56933</t>
  </si>
  <si>
    <t>ZPEVNĚNÍ KRAJNIC ZE ŠTĚRKODRTI TL. DO 150MM</t>
  </si>
  <si>
    <t>nezpevněná krajnice tl. 150 mm ze ŠD  
vč. štěrkových sjezdů</t>
  </si>
  <si>
    <t>515,1=515,100 [A]</t>
  </si>
  <si>
    <t>- dodání kameniva předepsané kvality a zrnitosti  
- rozprostření a zhutnění vrstvy v předepsané tloušťce  
- zřízení vrstvy bez rozlišení šířky, pokládání vrstvy po etapách</t>
  </si>
  <si>
    <t>40</t>
  </si>
  <si>
    <t>572213</t>
  </si>
  <si>
    <t>SPOJOVACÍ POSTŘIK Z EMULZE DO 0,5KG/M2</t>
  </si>
  <si>
    <t>PS-C 0,3 kg/m2 v kci č.1 a 4</t>
  </si>
  <si>
    <t>7376,64+86=7 462,640 [A]    v kci č.4 je 2x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</si>
  <si>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</si>
  <si>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41</t>
  </si>
  <si>
    <t>PS-C 0,5 kg/m2 v kci č. 1 a 4</t>
  </si>
  <si>
    <t>7376,64*1,03=7 597,939 [A]</t>
  </si>
  <si>
    <t>42</t>
  </si>
  <si>
    <t>574A34</t>
  </si>
  <si>
    <t>ASFALTOVÝ BETON PRO OBRUSNÉ VRSTVY ACO 11+, 11S TL. 40MM</t>
  </si>
  <si>
    <t>konstrukce č.1</t>
  </si>
  <si>
    <t>7376,64-86=7 290,640 [A]   odečet kce č. 4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</si>
  <si>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</si>
  <si>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43</t>
  </si>
  <si>
    <t>574A44</t>
  </si>
  <si>
    <t>ASFALTOVÝ BETON PRO OBRUSNÉ VRSTVY ACO 11+, 11S TL. 50MM</t>
  </si>
  <si>
    <t>konstrukce č. 4</t>
  </si>
  <si>
    <t>86=86,000 [A]</t>
  </si>
  <si>
    <t>44</t>
  </si>
  <si>
    <t>574C68</t>
  </si>
  <si>
    <t>ASFALTOVÝ BETON PRO LOŽNÍ VRSTVY ACL 22+, 22S TL. 70MM</t>
  </si>
  <si>
    <t>konstrukce č.4</t>
  </si>
  <si>
    <t>45</t>
  </si>
  <si>
    <t>574E07</t>
  </si>
  <si>
    <t>ASFALTOVÝ BETON PRO PODKLADNÍ VRSTVY ACP 22+, 22S</t>
  </si>
  <si>
    <t>86*1,01*0,11=9,555 [A]</t>
  </si>
  <si>
    <t>46</t>
  </si>
  <si>
    <t>574E56</t>
  </si>
  <si>
    <t>ASFALTOVÝ BETON PRO PODKLADNÍ VRSTVY ACP 16+, 16S TL. 60MM</t>
  </si>
  <si>
    <t>7290,64*1,03=7 509,359 [A]</t>
  </si>
  <si>
    <t>47</t>
  </si>
  <si>
    <t>581104</t>
  </si>
  <si>
    <t>CEMENTOBETONOVÝ KRYT JEDNOVRSTVÝ NEVYZTUŽENÝ TŘ.III</t>
  </si>
  <si>
    <t>betonové sjezdy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</si>
  <si>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</si>
  <si>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48</t>
  </si>
  <si>
    <t>58212</t>
  </si>
  <si>
    <t>DLÁŽDĚNÉ KRYTY Z VELKÝCH KOSTEK DO LOŽE Z MC</t>
  </si>
  <si>
    <t>dlažba z velké kamenné kostky do betonového lože  
doplnění u horské vpusti</t>
  </si>
  <si>
    <t>52,02=52,020 [A] 
(0,5*4)*(3*0,1)=0,600 [B]   odhad HV rozm. 0,5m x 0,5m * 3 řady kostek š.10cm 
Celkem: A+B=52,620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</si>
  <si>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</si>
  <si>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49</t>
  </si>
  <si>
    <t>58261A</t>
  </si>
  <si>
    <t>KRYTY Z BETON DLAŽDIC SE ZÁMKEM BAREV RELIÉF TL 60MM DO LOŽE Z KAM</t>
  </si>
  <si>
    <t>reliéfní dlažba z umělého kamene - varovný pás v asfaltu</t>
  </si>
  <si>
    <t>2,55=2,550 [A]</t>
  </si>
  <si>
    <t>50</t>
  </si>
  <si>
    <t>58401</t>
  </si>
  <si>
    <t>VOZOVKOVÉ KRYTY Z VEGETAČNÍCH DÍLCŮ DO LOŽE Z KAM TL DO 100MM</t>
  </si>
  <si>
    <t>nový sjezd ze zatravňovací dlažby</t>
  </si>
  <si>
    <t>16,47=16,470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</si>
  <si>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</si>
  <si>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51</t>
  </si>
  <si>
    <t>58910</t>
  </si>
  <si>
    <t>VÝPLŇ SPAR ASFALTEM</t>
  </si>
  <si>
    <t>položka zahrnuje:  
- dodávku předepsaného materiálu  
- vyčištění a výplň spar tímto materiálem</t>
  </si>
  <si>
    <t>Přidružená stavební výroba</t>
  </si>
  <si>
    <t>52</t>
  </si>
  <si>
    <t>702312</t>
  </si>
  <si>
    <t>ZAKRYTÍ KABELŮ VÝSTRAŽNOU FÓLIÍ ŠÍŘKY PŘES 20 DO 40 CM</t>
  </si>
  <si>
    <t>ochrana stávajícího plynovodu (dle vzorového řezu)</t>
  </si>
  <si>
    <t>15,0=15,000 [A]</t>
  </si>
  <si>
    <t>1. Položka obsahuje:  
 – dodávku a montáž fólie  
 – přípravu podkladu pro osazení  
2. Položka neobsahuje:  
 X  
3. Způsob měření:  
Měří se metr délkový.</t>
  </si>
  <si>
    <t>53</t>
  </si>
  <si>
    <t>76795</t>
  </si>
  <si>
    <t>OPLOCENÍ Z OCEL PROFILŮ</t>
  </si>
  <si>
    <t>plotový nástavec na svodidle v.1,0 m</t>
  </si>
  <si>
    <t>30,7*1,0=30,700 [A]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</si>
  <si>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</si>
  <si>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Potrubí</t>
  </si>
  <si>
    <t>54</t>
  </si>
  <si>
    <t>89712</t>
  </si>
  <si>
    <t>VPUSŤ KANALIZAČNÍ ULIČNÍ KOMPLETNÍ Z BETONOVÝCH DÍLCŮ</t>
  </si>
  <si>
    <t>uliční vpust s litinovou mříží</t>
  </si>
  <si>
    <t>31=31,000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</si>
  <si>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</si>
  <si>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55</t>
  </si>
  <si>
    <t>89722</t>
  </si>
  <si>
    <t>VPUSŤ KANALIZAČNÍ HORSKÁ KOMPLETNÍ Z BETON DÍLCŮ</t>
  </si>
  <si>
    <t>1+1+2=4,000 [A]</t>
  </si>
  <si>
    <t>56</t>
  </si>
  <si>
    <t>89921</t>
  </si>
  <si>
    <t>VÝŠKOVÁ ÚPRAVA POKLOPŮ</t>
  </si>
  <si>
    <t>rektifikace povrchových znaků IS</t>
  </si>
  <si>
    <t>5=5,000 [A]</t>
  </si>
  <si>
    <t>- položka výškové úpravy zahrnuje všechny nutné práce a materiály pro zvýšení nebo snížení zařízení (včetně nutné úpravy stávajícího povrchu vozovky nebo chodníku).</t>
  </si>
  <si>
    <t>57</t>
  </si>
  <si>
    <t>899308</t>
  </si>
  <si>
    <t>DOPLŇKY NA POTRUBÍ - SIGNALIZAČ VODIČ</t>
  </si>
  <si>
    <t>15=15,000 [A]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</si>
  <si>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</si>
  <si>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Ostatní konstrukce a práce</t>
  </si>
  <si>
    <t>58</t>
  </si>
  <si>
    <t>9111A3</t>
  </si>
  <si>
    <t>ZÁBRADLÍ SILNIČNÍ S VODOR MADLY - DEMONTÁŽ S PŘESUNEM</t>
  </si>
  <si>
    <t>odstranění dvojmadlového zábradlí</t>
  </si>
  <si>
    <t>položka zahrnuje:  
- demontáž a odstranění zařízení  
- jeho odvoz na předepsané místo</t>
  </si>
  <si>
    <t>59</t>
  </si>
  <si>
    <t>9113A1</t>
  </si>
  <si>
    <t>SVODIDLO OCEL SILNIČ JEDNOSTR, ÚROVEŇ ZADRŽ N1, N2 - DODÁVKA A MONTÁŽ</t>
  </si>
  <si>
    <t>(vč. krátkých náběhů) s plotovým nástavcem</t>
  </si>
  <si>
    <t>30,70=30,700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</si>
  <si>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</si>
  <si>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60</t>
  </si>
  <si>
    <t>91228</t>
  </si>
  <si>
    <t>SMĚROVÉ SLOUPKY Z PLAST HMOT VČETNĚ ODRAZNÉHO PÁSKU</t>
  </si>
  <si>
    <t>úpravy před p.č. 566/3 (p. Stoklasa)  
směrový sloupek bílý dle TP58 - výšky 800 mm</t>
  </si>
  <si>
    <t>10=10,000 [A]</t>
  </si>
  <si>
    <t>položka zahrnuje:  
- dodání a osazení sloupku včetně nutných zemních prací  
- vnitrostaveništní a mimostaveništní doprava  
- odrazky plastové nebo z retroreflexní fólie</t>
  </si>
  <si>
    <t>61</t>
  </si>
  <si>
    <t>914913</t>
  </si>
  <si>
    <t>SLOUPKY A STOJKY DZ Z OCEL TRUBEK ZABETON DEMONTÁŽ</t>
  </si>
  <si>
    <t>odstranění žluto-černého ocelového sloupku</t>
  </si>
  <si>
    <t>1=1,000 [A]</t>
  </si>
  <si>
    <t>Položka zahrnuje odstranění, demontáž a odklizení materiálu s odvozem na předepsané místo</t>
  </si>
  <si>
    <t>62</t>
  </si>
  <si>
    <t>91710</t>
  </si>
  <si>
    <t>OBRUBY Z BETONOVÝCH PALISÁD</t>
  </si>
  <si>
    <t>úpravy před p.č. 1080/28 (p. Dvořák)  
palisádová zídka v. 1.0 m do betonového lože</t>
  </si>
  <si>
    <t>1,70*(1,0*0,16*0,16)=0,044 [A]   délka x kubatura jedné palisády</t>
  </si>
  <si>
    <t>Položka zahrnuje:  
dodání a pokládku betonových palisád o rozměrech předepsaných zadávací dokumentací  
betonové lože i boční betonovou opěrku.</t>
  </si>
  <si>
    <t>63</t>
  </si>
  <si>
    <t>917224</t>
  </si>
  <si>
    <t>SILNIČNÍ A CHODNÍKOVÉ OBRUBY Z BETONOVÝCH OBRUBNÍKŮ ŠÍŘ 150MM</t>
  </si>
  <si>
    <t>bet. obruba silniční 150x250 mm do BL s opěrou C20/25 XF3</t>
  </si>
  <si>
    <t>1521,84=1 521,840 [A]</t>
  </si>
  <si>
    <t>Položka zahrnuje:  
dodání a pokládku betonových obrubníků o rozměrech předepsaných zadávací dokumentací  
betonové lože i boční betonovou opěrku.</t>
  </si>
  <si>
    <t>64</t>
  </si>
  <si>
    <t>935212</t>
  </si>
  <si>
    <t>PŘÍKOPOVÉ ŽLABY Z BETON TVÁRNIC ŠÍŘ DO 600MM DO BETONU TL 100MM</t>
  </si>
  <si>
    <t>žlab z bet. prefabrikátů š. 0,59 m do BL</t>
  </si>
  <si>
    <t>266,22=266,220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</si>
  <si>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</si>
  <si>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65</t>
  </si>
  <si>
    <t>935822</t>
  </si>
  <si>
    <t>ŽLABY A RIGOLY DLÁŽDĚNÉ Z KOSTEK VELKÝCH DO BETONU TL 100MM</t>
  </si>
  <si>
    <t>V KM 0,440 - 0,500 VLEVO  
NEMĚLO BY BÝT PŘEDLÁŽDĚNÍ? NEBO SE PŮVODNÍ ODVEZE NA SKLÁDKU?</t>
  </si>
  <si>
    <t>60*0,633=37,980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</si>
  <si>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</si>
  <si>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66</t>
  </si>
  <si>
    <t>935909</t>
  </si>
  <si>
    <t>ŽLABY A RIGOLY Z PŘÍKOPOVÝCH ŽLABŮ (VČETNĚ POKLOPŮ A MŘÍŽÍ) U</t>
  </si>
  <si>
    <t>žlab z bet. prefabrikátů š. 0,59 m do BL s pozinkovým roštem</t>
  </si>
  <si>
    <t>27,5=27,500 [A] 
4,5=4,500 [B]    úpravy před p.č. 566/3 (p. Stoklasa) - únosnost pro TNV 
Celkem: A+B=32,000 [C]</t>
  </si>
  <si>
    <t>1. Položka obsahuje:  
 – veškeré práce a materiál obsažený v názvu položky  
2. Položka neobsahuje:  
 X  
3. Způsob měření:  
Měří se metr délkový.</t>
  </si>
  <si>
    <t>67</t>
  </si>
  <si>
    <t>93641</t>
  </si>
  <si>
    <t>LAPAČ SPLAVENIN</t>
  </si>
  <si>
    <t>jednostranný</t>
  </si>
  <si>
    <t>Položka zahrnuje veškerý materiál, výrobky a polotovary, včetně mimostaveništní a vnitrostaveništní dopravy (rovněž přesuny), včetně naložení a složení,případně s uložením.</t>
  </si>
  <si>
    <t>68</t>
  </si>
  <si>
    <t>966128</t>
  </si>
  <si>
    <t>BOURÁNÍ KONSTRUKCÍ Z KAMENE NA SUCHO S ODVOZEM DO 20KM</t>
  </si>
  <si>
    <t>ubourání kamenné zídky u skalky</t>
  </si>
  <si>
    <t>3,0*0,1*0,5=0,150 [A]    odhad šířky 10 cm a výšky 50 cm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</si>
  <si>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</si>
  <si>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69</t>
  </si>
  <si>
    <t>966138</t>
  </si>
  <si>
    <t>BOURÁNÍ KONSTRUKCÍ Z KAMENE NA MC S ODVOZEM DO 20KM</t>
  </si>
  <si>
    <t>úpravy před p.č. 1080/28 (p. Dvořák)  
odstranění zděné skalky v. 0.5 m</t>
  </si>
  <si>
    <t>5,0*0,5*0,25=0,625 [A]   dl. x v. x š.</t>
  </si>
  <si>
    <t>70</t>
  </si>
  <si>
    <t>966168</t>
  </si>
  <si>
    <t>BOURÁNÍ KONSTRUKCÍ ZE ŽELEZOBETONU S ODVOZEM DO 20KM</t>
  </si>
  <si>
    <t>odstranění kolmého čela propustku</t>
  </si>
  <si>
    <t>6*(2,0*0,2*1,5)=3,600 [A]   počet kusů x odhad rozměrů dl. x tl. x v.</t>
  </si>
  <si>
    <t>71</t>
  </si>
  <si>
    <t>96687</t>
  </si>
  <si>
    <t>VYBOURÁNÍ ULIČNÍCH VPUSTÍ KOMPLETNÍCH</t>
  </si>
  <si>
    <t>vč. odvozu a uložení na skládku</t>
  </si>
  <si>
    <t>22=22,000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</si>
  <si>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</si>
  <si>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181</t>
  </si>
  <si>
    <t>Přechodné dopravní značení</t>
  </si>
  <si>
    <t>914121</t>
  </si>
  <si>
    <t>DOPRAVNÍ ZNAČKY ZÁKLADNÍ VELIKOSTI OCELOVÉ FÓLIE TŘ 1 - DODÁVKA A MONTÁŽ</t>
  </si>
  <si>
    <t>B1 + E13  
IP 10a + E13  
IS 11a, IS 11c</t>
  </si>
  <si>
    <t>2*2=4,000 [A]     etapa 1 
1*2=2,000 [C] 
2*2=4,000 [B]     etapa 2 
4*2+7=15,000 [D]    objízdná trasa 
Celkem: A+C+B+D=25,000 [E]</t>
  </si>
  <si>
    <t>položka zahrnuje:  
- dodávku a montáž značek v požadovaném provedení</t>
  </si>
  <si>
    <t>914122</t>
  </si>
  <si>
    <t>DOPRAVNÍ ZNAČKY ZÁKLADNÍ VELIKOSTI OCELOVÉ FÓLIE TŘ 1 - MONTÁŽ S PŘEMÍSTĚNÍM</t>
  </si>
  <si>
    <t>B1 + E13</t>
  </si>
  <si>
    <t>2=2,000 [A]     do etapy 2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</si>
  <si>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</si>
  <si>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</si>
  <si>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</si>
  <si>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IP 10a + E13  
B1 + E13  
IS 11a, IS 11c</t>
  </si>
  <si>
    <t>1*2=2,000 [A]     etapa 1 
2*2=4,000 [B]     etapa 2 
4*2+7=15,000 [D]    objízdná trasa 
Celkem: A+B+D=21,000 [E]</t>
  </si>
  <si>
    <t>914129</t>
  </si>
  <si>
    <t>DOPRAV ZNAČKY ZÁKLAD VEL OCEL FÓLIE TŘ 1 - NÁJEMNÉ</t>
  </si>
  <si>
    <t>KSDEN</t>
  </si>
  <si>
    <t>2*2*(20*7)=560,000 [A]     etapa 1 
1*2*(20*7)=280,000 [C] 
2*2*(10*7)=280,000 [B]     etapa 2 
(4*2+7)*(30*7)=3 150,000 [D]    objízdná trasa 
Celkem: A+C+B+D=4 270,000 [E]</t>
  </si>
  <si>
    <t>položka zahrnuje sazbu za pronájem dopravních značek a zařízení, počet jednotek je určen jako součin počtu značek a počtu dní použití</t>
  </si>
  <si>
    <t>916122</t>
  </si>
  <si>
    <t>DOPRAV SVĚTLO VÝSTRAŽ SOUPRAVA 3KS - MONTÁŽ S PŘESUNEM</t>
  </si>
  <si>
    <t>3x výstražná světla</t>
  </si>
  <si>
    <t>2=2,000 [A]     etapa 1 
2=2,000 [B]     etapa 2 
Celkem: A+B=4,000 [C]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</si>
  <si>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</si>
  <si>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</si>
  <si>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</si>
  <si>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</si>
  <si>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</si>
  <si>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</si>
  <si>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2*(20*7)=280,000 [A]     etapa 1 
2*(10*7)=140,000 [B]     etapa 2 
Celkem: A+B=420,000 [C]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</si>
  <si>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</si>
  <si>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</si>
  <si>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</si>
  <si>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</si>
  <si>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</si>
  <si>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</si>
  <si>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4=4,000 [A]</t>
  </si>
  <si>
    <t>916319</t>
  </si>
  <si>
    <t>DOPRAVNÍ ZÁBRANY Z2 - NÁJEMNÉ</t>
  </si>
  <si>
    <t>2*(20*7)=280,000 [A]     etapa 1 - 20 týdnů 
2*(10*7)=140,000 [B]     etapa 2 - 10 týdnů 
Celkem: A+B=420,000 [C]</t>
  </si>
  <si>
    <t>921940</t>
  </si>
  <si>
    <t>MONTÁŽ PŘEJEZDU NEBO PŘECHODU Z JAKÝCHKOLIV VYZÍSKANÝCH NEBO REGENEROVANÝCH DÍLCŮ</t>
  </si>
  <si>
    <t>provizorní přejezd "Želva" k zajištění průjezdnosti do Ferninandova</t>
  </si>
  <si>
    <t>2*(4,0*6,0)=48,000 [A]</t>
  </si>
  <si>
    <t>1. Položka obsahuje:  
 – dodání a pokládka panelů včetně lože  
 – příplatky za ztížené podmínky vyskytující se při zřízení kolejových vah, např. za překážky na straně koleje apod.  
2. Položka neobsahuje:  
 – zřízení, pronájem a odstranění dopravního značení objízdné trasy  
 – úpravy koleje (např. posun pražců, doplnění kolejového lože, směrová a výšková úprava)  
 – silniční panely v přechodu těles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</si>
  <si>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965321</t>
  </si>
  <si>
    <t>ROZEBRÁNÍ PŘEJEZDU, PŘECHODU OSTATNÍCH</t>
  </si>
  <si>
    <t>dle pol. 921940</t>
  </si>
  <si>
    <t>2*24=48,000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</si>
  <si>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</si>
  <si>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965322</t>
  </si>
  <si>
    <t>ROZEBRÁNÍ PŘEJEZDU, PŘECHODU OSTATNÍCH - ODVOZ (NA LIKVIDACI ODPADŮ NEBO JINÉ URČENÉ MÍSTO)</t>
  </si>
  <si>
    <t>tkm</t>
  </si>
  <si>
    <t>odhad 15 km</t>
  </si>
  <si>
    <t>2,0*15=30,000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</si>
  <si>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</si>
  <si>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SO 191</t>
  </si>
  <si>
    <t>Stálé dopravní značení</t>
  </si>
  <si>
    <t>3,8*1,9=7,220 [A]</t>
  </si>
  <si>
    <t>13173B</t>
  </si>
  <si>
    <t>HLOUBENÍ JAM ZAPAŽ I NEPAŽ TŘ. I - DOPRAVA</t>
  </si>
  <si>
    <t>M3KM</t>
  </si>
  <si>
    <t>odvoz vykopané zeminy z jamek pro sloupky SDZ</t>
  </si>
  <si>
    <t>3,8=3,800 [A]    dle pol. 17120</t>
  </si>
  <si>
    <t>Položka zahrnuje samostatnou dopravu zeminy. Množství se určí jako součin kubatutry [m3] a požadované vzdálenosti [km].</t>
  </si>
  <si>
    <t>19*(0,5*0,5*0,8)=3,800 [A]    z jamek pro nové SDZ dle pol. 914121</t>
  </si>
  <si>
    <t>IP19  
C4a - zmenšená  
P4  
P2  
IP12 + E13  
P2 + E2d + E13  
IP6</t>
  </si>
  <si>
    <t>1+2+6+5+1+2+2=19,000 [A]   nové SDZ</t>
  </si>
  <si>
    <t>Obnova stáv. SDZ  
Posun a obnova původního SDZ  
vč. likvidace</t>
  </si>
  <si>
    <t>1+2*2+1*2+1+3+1*3+2+1*2+1+1*2+1+1+4+1+1+1+1*2+1*2+1+1+1+1=38,000 [A] 
1+1*2+1*3=6,000 [B] 
Celkem: A+B=44,000 [C]</t>
  </si>
  <si>
    <t>914911</t>
  </si>
  <si>
    <t>SLOUPKY A STOJKY DOPRAVNÍCH ZNAČEK Z OCEL TRUBEK SE ZABETONOVÁNÍM - DODÁVKA A MONTÁŽ</t>
  </si>
  <si>
    <t>19=19,000 [A]   dle pol. 914121</t>
  </si>
  <si>
    <t>položka zahrnuje:  
- sloupky a upevňovací zařízení včetně jejich osazení (betonová patka, zemní práce)</t>
  </si>
  <si>
    <t>vč. likvidace</t>
  </si>
  <si>
    <t>1+1+1=3,000 [A]    Posun a obnova původního SDZ 
1+2+1+1+3+1+2+1+1+1+1+1+4+1+1+1+1+1+1+1+1+1=29,000 [B]   Obnova stáv. SDZ 
Celkem: A+B=32,000 [C]</t>
  </si>
  <si>
    <t>915211</t>
  </si>
  <si>
    <t>VODOROVNÉ DOPRAVNÍ ZNAČENÍ PLASTEM HLADKÉ - DODÁVKA A POKLÁDKA</t>
  </si>
  <si>
    <t>VDZ plastem - hladké - bílá barva (šipky a symboly)  
vč. předznačení</t>
  </si>
  <si>
    <t>57=57,000 [A]</t>
  </si>
  <si>
    <t>položka zahrnuje:  
- dodání a pokládku nátěrového materiálu (měří se pouze natíraná plocha)  
- předznačení a reflexní úpravu</t>
  </si>
  <si>
    <t>přechody a dopravní stíny</t>
  </si>
  <si>
    <t>30=30,000 [A] 
11=11,000 [B] 
Celkem: A+B=41,000 [C]</t>
  </si>
  <si>
    <t>915221</t>
  </si>
  <si>
    <t>VODOR DOPRAV ZNAČ PLASTEM STRUKTURÁLNÍ NEHLUČNÉ - DOD A POKLÁDKA</t>
  </si>
  <si>
    <t>VDZ plastem - strukturální - bílá barva  
vč. předznačení</t>
  </si>
  <si>
    <t>324=324,000 [A]</t>
  </si>
  <si>
    <t>91551</t>
  </si>
  <si>
    <t>VODOROVNÉ DOPRAVNÍ ZNAČENÍ - PŘEDEM PŘIPRAVENÉ SYMBOLY</t>
  </si>
  <si>
    <t>12=12,000 [A]   symboly a šipky</t>
  </si>
  <si>
    <t>položka zahrnuje:  
- dodání a pokládku předepsaného symbolu  
- zahrnuje předznačení a reflexní úpravu</t>
  </si>
  <si>
    <t>916511</t>
  </si>
  <si>
    <t>R</t>
  </si>
  <si>
    <t>VODÍCÍ PÁS PRŮBĚŽNÝ - DOD A MONTÁŽ</t>
  </si>
  <si>
    <t>vodící pás přechodu (2x3 pásků)</t>
  </si>
  <si>
    <t>16=16,000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</si>
  <si>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</si>
  <si>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93808</t>
  </si>
  <si>
    <t>OČIŠTĚNÍ VOZOVEK ZAMETENÍM</t>
  </si>
  <si>
    <t>očištění vozovky zametením před provedením 2. fáze VDZ</t>
  </si>
  <si>
    <t>1250=1 250,000 [A]</t>
  </si>
  <si>
    <t>položka zahrnuje očištění předepsaným způsobem včetně odklizení vzniklého odpadu</t>
  </si>
  <si>
    <t>SO 301.1</t>
  </si>
  <si>
    <t>Rekonstrukce kanalizace v km 0,000-0,350 - stoka + přípojky uličních vpustí</t>
  </si>
  <si>
    <t>130,7-77,2=53,500 [A] 
A*1,9=101,650 [B]</t>
  </si>
  <si>
    <t>0,396*2,2=0,871 [A]</t>
  </si>
  <si>
    <t>vybourané potrubí DN 300 dle pol. 969245</t>
  </si>
  <si>
    <t>10*(3,14*0,2*0,2-3,14*0,15*0,15)=0,550 [A] 
A*2,4=1,320 [B]</t>
  </si>
  <si>
    <t>za všechny stoky  
vč. geodet. podkladu u revizních šachet pro vytvoření geometrického plánu ke smlouvě k věcnému břemeni</t>
  </si>
  <si>
    <t>02944</t>
  </si>
  <si>
    <t>OSTAT POŽADAVKY - DOKUMENTACE SKUTEČ PROVEDENÍ V DIGIT FORMĚ</t>
  </si>
  <si>
    <t>za všechny stoky  
vč. protokolu</t>
  </si>
  <si>
    <t>113728</t>
  </si>
  <si>
    <t>FRÉZOVÁNÍ ZPEVNĚNÝCH PLOCH ASFALTOVÝCH, ODVOZ DO 20KM</t>
  </si>
  <si>
    <t>vč. řezání spar</t>
  </si>
  <si>
    <t>3,3*0,12=0,396 [A]    stoka 2</t>
  </si>
  <si>
    <t>11*0,15=1,650 [D]     stoka 4 
10,6*0,15=1,590 [E]     stoka 5 
6,4*0,15=0,960 [F]     stoka 6 
7,4*0,15=1,110 [H]    stoka 8 
Celkem: D+E+F+H=5,310 [I]</t>
  </si>
  <si>
    <t>nakopání z mezideponie zeminy pro zásypy a ornici na ohumusování</t>
  </si>
  <si>
    <t>77,2=77,200 [J]    dle pol. 17411 
5,31=5,310 [I]    dle pol. 12110 
Celkem: J+I=82,510 [K]</t>
  </si>
  <si>
    <t>132738</t>
  </si>
  <si>
    <t>HLOUBENÍ RÝH ŠÍŘ DO 2M PAŽ I NEPAŽ TŘ. I, ODVOZ DO 20KM</t>
  </si>
  <si>
    <t>12,8=12,800 [A]     stoka 1 
51,6=51,600 [B]     stoka 2 
15,6=15,600 [D]     stoka 4 
13,9=13,900 [E]     stoka 5 
15,3=15,300 [F]     stoka 6 
21,5=21,500 [H]    stoka 8 
Celkem: A+B+D+E+F+H=130,700 [I]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</si>
  <si>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</si>
  <si>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uložení zeminy z rýh a sejmuté ornice na mezideponii</t>
  </si>
  <si>
    <t>130,7=130,700 [A] 
5,31=5,310 [B] 
Celkem: A+B=136,010 [C]</t>
  </si>
  <si>
    <t>17411</t>
  </si>
  <si>
    <t>ZÁSYP JAM A RÝH ZEMINOU SE ZHUTNĚNÍM</t>
  </si>
  <si>
    <t>8,2=8,200 [A]     stoka 1 
31=31,000 [B]     stoka 2 
7,8=7,800 [D]     stoka 4 
7,2=7,200 [E]     stoka 5 
9,9=9,900 [F]     stoka 6 
13,1=13,100 [H]       stoka 8 
Celkem: A+B+D+E+F+H=77,200 [I]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</si>
  <si>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</si>
  <si>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</si>
  <si>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</si>
  <si>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potrubí štěrkopískem</t>
  </si>
  <si>
    <t>0,7+12,1+1,55+0,54+0,7+1,9=17,490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</si>
  <si>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</si>
  <si>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18232</t>
  </si>
  <si>
    <t>ROZPROSTŘENÍ ORNICE V ROVINĚ V TL DO 0,15M</t>
  </si>
  <si>
    <t>dle pol. 12110</t>
  </si>
  <si>
    <t>5,31/0,15=35,400 [A]</t>
  </si>
  <si>
    <t>položka zahrnuje:  
nutné přemístění ornice z dočasných skládek vzdálených do 50m  
rozprostření ornice v předepsané tloušťce v rovině a ve svahu do 1:5</t>
  </si>
  <si>
    <t>35,4=35,400 [A]</t>
  </si>
  <si>
    <t>5x cca 10 l na m2</t>
  </si>
  <si>
    <t>35,4*5*0,01=1,770 [A]</t>
  </si>
  <si>
    <t>22695A</t>
  </si>
  <si>
    <t>VÝDŘEVA ZÁPOROVÉHO PAŽENÍ DOČASNÁ (PLOCHA)</t>
  </si>
  <si>
    <t>zřízení i odstranění</t>
  </si>
  <si>
    <t>22=22,000 [A]    stoka 1 
32=32,000 [B]    stoka 2 
13=13,000 [C]    stoka 6 
35=35,000 [E]    stoka 8 
Celkem: A+B+C+E=102,000 [F]</t>
  </si>
  <si>
    <t>položka zahrnuje osazení pažin bez ohledu na druh, jejich opotřebení a jejich odstranění</t>
  </si>
  <si>
    <t>451312</t>
  </si>
  <si>
    <t>PODKLADNÍ A VÝPLŇOVÉ VRSTVY Z PROSTÉHO BETONU C12/15</t>
  </si>
  <si>
    <t>Podkladní beton C12/15 pod potrubí</t>
  </si>
  <si>
    <t>1,2=1,200 [A] 
1,8=1,800 [B] 
1,9=1,900 [D] 
2,0=2,000 [E] 
1,5=1,500 [F] 
2,0=2,000 [H] 
Celkem: A+B+D+E+F+H=10,400 [I]</t>
  </si>
  <si>
    <t>45157</t>
  </si>
  <si>
    <t>PODKLADNÍ A VÝPLŇOVÉ VRSTVY Z KAMENIVA TĚŽENÉHO</t>
  </si>
  <si>
    <t>Podsyp potrubí štěrkopískem</t>
  </si>
  <si>
    <t>0,18=0,180 [A] 
2,86=2,860 [I] 
0,35=0,350 [D] 
0,13=0,130 [E] 
0,16=0,160 [F] 
0,46=0,460 [H] 
Celkem: A+I+D+E+F+H=4,140 [J]</t>
  </si>
  <si>
    <t>SC 20/25  tl. 200mm</t>
  </si>
  <si>
    <t>3,3=3,300 [A]   vjezd k RD</t>
  </si>
  <si>
    <t>vjezd k RD</t>
  </si>
  <si>
    <t>3,3*0,3=0,990 [A]</t>
  </si>
  <si>
    <t>3,3=3,300 [A]</t>
  </si>
  <si>
    <t>702511</t>
  </si>
  <si>
    <t>PRŮNIK KAMENNOU ZDÍ VČ. DOČIŠTĚNÍ A PŘESPÁROVÁNÍ</t>
  </si>
  <si>
    <t>všechny stoky kromě 3 a 7</t>
  </si>
  <si>
    <t>1kpl*6stok=6,000 [A]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</si>
  <si>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</si>
  <si>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72220</t>
  </si>
  <si>
    <t>R2</t>
  </si>
  <si>
    <t>KANALIZAČNÍ ARMATURY</t>
  </si>
  <si>
    <t>Tvarovka T-kus 250/150/45° vč. montáže  
u stoky 1, 2 a 8</t>
  </si>
  <si>
    <t>1+2+1=4,000 [A]</t>
  </si>
  <si>
    <t>R3</t>
  </si>
  <si>
    <t>Tvarovka K 150/45° vč. montáže  
u stoky 2</t>
  </si>
  <si>
    <t>87344</t>
  </si>
  <si>
    <t>POTRUBÍ Z TRUB PLASTOVÝCH TLAKOVÝCH SVAŘOVANÝCH DN DO 250MM</t>
  </si>
  <si>
    <t>Potrubí KT DN250</t>
  </si>
  <si>
    <t>6,6=6,600 [A]     stoka 1 
10,2=10,200 [B]   stoka 2 
10,7=10,700 [I]      stoka 4 
11,1=11,100 [D]    stoka 5 
8,3=8,300 [E]       stoka 6  
11,1=11,100 [G]    stoka 8 
Celkem: A+B+I+D+E+G=58,000 [J]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</si>
  <si>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</si>
  <si>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87433</t>
  </si>
  <si>
    <t>POTRUBÍ Z TRUB PLASTOVÝCH ODPADNÍCH DN DO 150MM</t>
  </si>
  <si>
    <t>Potrubí KG PVC DN150 (SN12)</t>
  </si>
  <si>
    <t>3,5=3,500 [A]     stoka 1 
35,6=35,600 [B]  stoka 2 
4,5=4,500 [C]     stoka 4 
1,6=1,600 [D]    stoka 5 
2,0=2,000 [E]    stoka 6  
5,6=5,600 [G]    stoka 8 
Celkem: A+B+C+D+E+G=52,800 [H]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</si>
  <si>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</si>
  <si>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894145</t>
  </si>
  <si>
    <t>ŠACHTY KANALIZAČNÍ Z BETON DÍLCŮ NA POTRUBÍ DN DO 300MM</t>
  </si>
  <si>
    <t>Revizní šachta betonová DN1000 na potrubí KT DN 250, vč. montáže a sestavení (výška šachty 1,6 m)  
Revizní šachta betonová DN1000 na potrubí KT DN 250, vč. montáže a sestavení (výška šachty 1,5 m)  
Revizní šachta betonová DN1000 na potrubí KT DN 250, vč. montáže a sestavení (výška šachty 1,7 m)</t>
  </si>
  <si>
    <t>1kpl*3=3,000 [A]   v. 1,6 m u stoky 1, 2 a 6  
1kpl*2=2,000 [B]   v. 1,5 m u stoky 4 a 5 
1kpl=1,000 [C]       v. 1,7 m u stoky 8 
Celkem: A+B+C=6,000 [D]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</si>
  <si>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</si>
  <si>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89911G</t>
  </si>
  <si>
    <t>LITINOVÝ POKLOP D400</t>
  </si>
  <si>
    <t>Poklop litinový DN600 tř.D400 s odvětráním vč. osazení</t>
  </si>
  <si>
    <t>1*6=6,000 [A]</t>
  </si>
  <si>
    <t>Položka zahrnuje dodávku a osazení předepsané mříže včetně rámu</t>
  </si>
  <si>
    <t>899522</t>
  </si>
  <si>
    <t>OBETONOVÁNÍ POTRUBÍ Z PROSTÉHO BETONU DO C12/15</t>
  </si>
  <si>
    <t>1,9+3,0+3,1+3,2+2,4+3,2=16,800 [A]    stoka 1 - 8</t>
  </si>
  <si>
    <t>899632</t>
  </si>
  <si>
    <t>ZKOUŠKA VODOTĚSNOSTI POTRUBÍ DN DO 150MM</t>
  </si>
  <si>
    <t>Zkouška vodotěsnosti potrubí a šachet</t>
  </si>
  <si>
    <t>52,8=52,800 [A]    dle pol. 87433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</si>
  <si>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</si>
  <si>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</si>
  <si>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</si>
  <si>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Zkouška vodotěsnosti potrubí DN 250 a šachet</t>
  </si>
  <si>
    <t>58=58,000 [A]</t>
  </si>
  <si>
    <t>89980</t>
  </si>
  <si>
    <t>TELEVIZNÍ PROHLÍDKA POTRUBÍ</t>
  </si>
  <si>
    <t>kamerová prohlídka</t>
  </si>
  <si>
    <t>52,8+58=110,800 [A]     dle pol. 899632 a 899652</t>
  </si>
  <si>
    <t>položka zahrnuje prohlídku potrubí televizní kamerou, záznam prohlídky na nosičích DVD a vyhotovení závěrečného písemného protokolu</t>
  </si>
  <si>
    <t>969245</t>
  </si>
  <si>
    <t>VYBOURÁNÍ POTRUBÍ DN DO 300MM KANALIZAČ</t>
  </si>
  <si>
    <t>Zrušení stávajícího potrubí jeho zabetonováním a zrušení šachet  
vč. odvozu na skládku</t>
  </si>
  <si>
    <t>10=10,000 [A]   stoka 1 
13=13,000 [B]   stoka 2 
Celkem: A+B=23,000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</si>
  <si>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</si>
  <si>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302.1</t>
  </si>
  <si>
    <t>Přeložka kanalizace v km 0,350-0,725 - stoka + přípojky uličních vpustí</t>
  </si>
  <si>
    <t>1451,9-638=813,900 [A] 
A*1,9=1 546,410 [B]</t>
  </si>
  <si>
    <t>vybourané potrubí dle pol. 969258</t>
  </si>
  <si>
    <t>650*(3,14*0,36*0,36-3,14*0,3*0,3)=80,824 [A] 
A*2,4=193,978 [B]</t>
  </si>
  <si>
    <t>vč. geodet. podkladu u revizních šachet pro vytvoření geometrického plánu ke smlouvě k věcnému břemeni</t>
  </si>
  <si>
    <t>vč. protokolu</t>
  </si>
  <si>
    <t>108*0,15=16,200 [A]</t>
  </si>
  <si>
    <t>720,5=720,500 [J] 
16,2=16,200 [I]    dle pol. 12110 
Celkem: J+I=736,700 [K]</t>
  </si>
  <si>
    <t>Výkopy a rýhy vč. příplatku na lepivost, svislého přemístění, odvozu a uložení na deponii, přebytek na skládku</t>
  </si>
  <si>
    <t>1451,9=1 451,900 [A]</t>
  </si>
  <si>
    <t>1451,9=1 451,900 [A] 
16,2=16,200 [B] 
Celkem: A+B=1 468,100 [C]</t>
  </si>
  <si>
    <t>638=638,000 [A]</t>
  </si>
  <si>
    <t>437,1=437,100 [A]</t>
  </si>
  <si>
    <t>16,2/0,15=108,000 [A]</t>
  </si>
  <si>
    <t>108=108,000 [A]</t>
  </si>
  <si>
    <t>108*5*0,01=5,400 [A]</t>
  </si>
  <si>
    <t>1815,7=1 815,700 [A]</t>
  </si>
  <si>
    <t>75,5=75,500 [A]</t>
  </si>
  <si>
    <t>77,7=77,700 [A]</t>
  </si>
  <si>
    <t>1kpl=1,000 [A]</t>
  </si>
  <si>
    <t>R1</t>
  </si>
  <si>
    <t>Tvarovka T-kus PP 500/150/45° vč. montáže</t>
  </si>
  <si>
    <t>Tvarovka T-kus 500/150/90° vč. montáže</t>
  </si>
  <si>
    <t>3=3,000 [A]</t>
  </si>
  <si>
    <t>Tvarovka K 150/45° vč. montáže</t>
  </si>
  <si>
    <t>7=7,000 [A]</t>
  </si>
  <si>
    <t>R5</t>
  </si>
  <si>
    <t>Tvarovka T-kus PP 500/200/90° vč. montáže</t>
  </si>
  <si>
    <t>R6</t>
  </si>
  <si>
    <t>Tvarovka K 200/45° vč. montáže</t>
  </si>
  <si>
    <t>82472</t>
  </si>
  <si>
    <t>POTRUBÍ Z TRUB ŽELEZOBETONOVÝCH DN DO 1200MM</t>
  </si>
  <si>
    <t>Potrubí ŽB DN1200</t>
  </si>
  <si>
    <t>75,6=75,600 [A]</t>
  </si>
  <si>
    <t>30,7=30,700 [A]</t>
  </si>
  <si>
    <t>87434</t>
  </si>
  <si>
    <t>POTRUBÍ Z TRUB PLASTOVÝCH ODPADNÍCH DN DO 200MM</t>
  </si>
  <si>
    <t>Potrubí KG PVC DN200 (SN12)</t>
  </si>
  <si>
    <t>5,2=5,200 [A]</t>
  </si>
  <si>
    <t>87445</t>
  </si>
  <si>
    <t>POTRUBÍ Z TRUB PLASTOVÝCH ODPADNÍCH DN DO 300MM</t>
  </si>
  <si>
    <t>SN 12</t>
  </si>
  <si>
    <t>6,7=6,700 [A]</t>
  </si>
  <si>
    <t>87446</t>
  </si>
  <si>
    <t>POTRUBÍ Z TRUB PLASTOVÝCH ODPADNÍCH DN DO 400MM</t>
  </si>
  <si>
    <t>15,7=15,700 [A]</t>
  </si>
  <si>
    <t>87457</t>
  </si>
  <si>
    <t>POTRUBÍ Z TRUB PLASTOVÝCH ODPADNÍCH DN DO 500MM</t>
  </si>
  <si>
    <t>224,5=224,500 [A]</t>
  </si>
  <si>
    <t>87458</t>
  </si>
  <si>
    <t>POTRUBÍ Z TRUB PLAST ODPAD DN DO 600MM</t>
  </si>
  <si>
    <t>63,5=63,500 [A]</t>
  </si>
  <si>
    <t>891233</t>
  </si>
  <si>
    <t>VENTILY DN DO 150MM</t>
  </si>
  <si>
    <t>Vírový ventil DN 125</t>
  </si>
  <si>
    <t>- Položka zahrnuje kompletní montáž dle technologického předpisu, dodávku armatury, veškerou mimostaveništní a vnitrostaveništní dopravu.</t>
  </si>
  <si>
    <t>894158</t>
  </si>
  <si>
    <t>ŠACHTY KANALIZAČNÍ Z BETON DÍLCŮ NA POTRUBÍ DN DO 600MM</t>
  </si>
  <si>
    <t>Betonová revizní šachta průměru 1000 mm na potrubí PP (PVC) DN 400-600, vč. montáže a sestavení</t>
  </si>
  <si>
    <t>13=13,000 [A]</t>
  </si>
  <si>
    <t>894172</t>
  </si>
  <si>
    <t>ŠACHTY KANALIZAČ Z BETON DÍLCŮ NA POTRUBÍ DN DO 1200MM</t>
  </si>
  <si>
    <t>Betonová šachta průměru 1700 mm dno a pak průměr 1000 mm   
na potrubí PP (PVC) DN 500-600 a BT DN1200</t>
  </si>
  <si>
    <t>17=17,000 [A]</t>
  </si>
  <si>
    <t>89943</t>
  </si>
  <si>
    <t>VÝŘEZ, VÝSEK, ÚTES NA POTRUBÍ DN DO 150MM</t>
  </si>
  <si>
    <t>Vývrt do potrubí vč. vložky DN150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</si>
  <si>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</si>
  <si>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89944</t>
  </si>
  <si>
    <t>VÝŘEZ, VÝSEK, ÚTES NA POTRUBÍ DN DO 200MM</t>
  </si>
  <si>
    <t>Vývrt do potrubí vč. vložky DN200</t>
  </si>
  <si>
    <t>30,7=30,700 [A]    dle pol. 87433</t>
  </si>
  <si>
    <t>899642</t>
  </si>
  <si>
    <t>ZKOUŠKA VODOTĚSNOSTI POTRUBÍ DN DO 200MM</t>
  </si>
  <si>
    <t>5,2=5,200 [A]   dle pol. 87434</t>
  </si>
  <si>
    <t>899662</t>
  </si>
  <si>
    <t>ZKOUŠKA VODOTĚSNOSTI POTRUBÍ DN DO 400MM</t>
  </si>
  <si>
    <t>15,7=15,700 [A]    dle pol.87446</t>
  </si>
  <si>
    <t>899672</t>
  </si>
  <si>
    <t>ZKOUŠKA VODOTĚSNOSTI POTRUBÍ DN DO 600MM</t>
  </si>
  <si>
    <t>Zkouška vodotěsnosti potrubí a šachet  
DN 500 a 600</t>
  </si>
  <si>
    <t>224,5+63,5=288,000 [A]</t>
  </si>
  <si>
    <t>899692</t>
  </si>
  <si>
    <t>ZKOUŠKA VODOTĚSNOSTI POTRUBÍ DN PŘES 800MM</t>
  </si>
  <si>
    <t>DN 1200</t>
  </si>
  <si>
    <t>63,5+224,5+15,7+6,7+75,6+30,7+5,2=421,900 [A]</t>
  </si>
  <si>
    <t>969258</t>
  </si>
  <si>
    <t>VYBOURÁNÍ POTRUBÍ DN DO 600MM KANALIZAČ</t>
  </si>
  <si>
    <t>650=650,000 [A]</t>
  </si>
  <si>
    <t>SO 303.1</t>
  </si>
  <si>
    <t>Nová kanalizace v km 0,725-1,175 - stoka + přípojky uličních vpustí</t>
  </si>
  <si>
    <t>1925,1-906,9=1 018,200 [A] 
A*1,9=1 934,580 [B]</t>
  </si>
  <si>
    <t>0,864*2,2=1,901 [A]</t>
  </si>
  <si>
    <t>vybourané potrubí dle pol. 969246</t>
  </si>
  <si>
    <t>28*(3,14*0,25*0,25-3,14*0,2*0,2)=1,978 [A] 
A*2,4=4,747 [B]</t>
  </si>
  <si>
    <t>7,2*0,12=0,864 [A]</t>
  </si>
  <si>
    <t>10,6*0,15=1,590 [A]</t>
  </si>
  <si>
    <t>906,9=906,900 [J]   dle pol. 17411 
10,6*0,15=1,590 [I]    dle pol. 12110 
Celkem: J+I=908,490 [K]</t>
  </si>
  <si>
    <t>1925,1=1 925,100 [A]</t>
  </si>
  <si>
    <t>1925,1=1 925,100 [A] 
1,59=1,590 [B] 
Celkem: A+B=1 926,690 [C]</t>
  </si>
  <si>
    <t>906,9=906,900 [A]</t>
  </si>
  <si>
    <t>520,3=520,300 [A]</t>
  </si>
  <si>
    <t>1,59/0,15=10,600 [A]</t>
  </si>
  <si>
    <t>10,6=10,600 [A]</t>
  </si>
  <si>
    <t>10,6*5*0,01=0,530 [A]</t>
  </si>
  <si>
    <t>2264,5=2 264,500 [A]</t>
  </si>
  <si>
    <t>119,6=119,600 [A]</t>
  </si>
  <si>
    <t>67,3=67,300 [A]</t>
  </si>
  <si>
    <t>7,2=7,200 [A]   místní komunikace</t>
  </si>
  <si>
    <t>místní komunikace</t>
  </si>
  <si>
    <t>7,2*0,3=2,160 [A]</t>
  </si>
  <si>
    <t>7,2=7,200 [A]</t>
  </si>
  <si>
    <t>574C58</t>
  </si>
  <si>
    <t>ASFALTOVÝ BETON PRO LOŽNÍ VRSTVY ACL 22+, 22S TL. 60MM</t>
  </si>
  <si>
    <t>Tvarovka T-kus PP 400/150/90° vč. montáže</t>
  </si>
  <si>
    <t>9=9,000 [A]</t>
  </si>
  <si>
    <t>Tvarovka T-kus PP 400/200/90° vč. montáže</t>
  </si>
  <si>
    <t>82458</t>
  </si>
  <si>
    <t>POTRUBÍ Z TRUB ŽELEZOBETONOVÝCH DN DO 600MM</t>
  </si>
  <si>
    <t>5,7=5,700 [A]</t>
  </si>
  <si>
    <t>50=50,000 [A]</t>
  </si>
  <si>
    <t>82484</t>
  </si>
  <si>
    <t>POTRUBÍ Z TRUB ŽELEZOBETON DN DO 1600MM</t>
  </si>
  <si>
    <t>49=49,000 [A]</t>
  </si>
  <si>
    <t>38,3=38,300 [A]</t>
  </si>
  <si>
    <t>6,5=6,500 [A]</t>
  </si>
  <si>
    <t>373,6=373,600 [A]</t>
  </si>
  <si>
    <t>89311</t>
  </si>
  <si>
    <t>ŠACHTY ARMATUR Z BETON DÍLCŮ</t>
  </si>
  <si>
    <t>Revizní šachta betonová DN1000 vč. montáže a sestavení</t>
  </si>
  <si>
    <t>11=11,000 [A]</t>
  </si>
  <si>
    <t>položka zahrnuje:  
- poklopy s rámem, mříže s rámem, stupadla, žebříky, stropy z bet. dílců a pod.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  
- předepsané podkladní konstrukce</t>
  </si>
  <si>
    <t>Revizní šachta betonová DN1700 vč. montáže a sestavení</t>
  </si>
  <si>
    <t>c</t>
  </si>
  <si>
    <t>Revizní šachta betonová DN1500 vč. montáže a sestavení</t>
  </si>
  <si>
    <t>38,3=38,300 [A]    dle pol. 87433</t>
  </si>
  <si>
    <t>7=7,000 [A]   dle pol. 87434</t>
  </si>
  <si>
    <t>6,5=6,500 [A]   dle pol. 87445</t>
  </si>
  <si>
    <t>373,6=373,600 [A]    dle pol.87446</t>
  </si>
  <si>
    <t>Zkouška vodotěsnosti potrubí a šachet  
DN 600</t>
  </si>
  <si>
    <t>DN 1200 a DN 1600</t>
  </si>
  <si>
    <t>50+49=99,000 [A]   dle pol. 82472 a 82484</t>
  </si>
  <si>
    <t>38,3+7+6,5+373,6+5,7+50+49=530,100 [A]</t>
  </si>
  <si>
    <t>969246</t>
  </si>
  <si>
    <t>VYBOURÁNÍ POTRUBÍ DN DO 400MM KANALIZAČ</t>
  </si>
  <si>
    <t>28=28,000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</si>
</sst>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44</v>
      </c>
      <c r="E11" s="29" t="s">
        <v>45</v>
      </c>
    </row>
    <row r="12" spans="1:5" ht="12.75">
      <c r="A12" s="30" t="s">
        <v>46</v>
      </c>
      <c r="E12" s="31" t="s">
        <v>41</v>
      </c>
    </row>
    <row r="13" spans="1:5" ht="12.75">
      <c r="A13" t="s">
        <v>47</v>
      </c>
      <c r="E13" s="29" t="s">
        <v>48</v>
      </c>
    </row>
    <row r="14" spans="1:16" ht="12.75">
      <c r="A14" s="18" t="s">
        <v>39</v>
      </c>
      <c s="23" t="s">
        <v>17</v>
      </c>
      <c s="23" t="s">
        <v>49</v>
      </c>
      <c s="18" t="s">
        <v>41</v>
      </c>
      <c s="24" t="s">
        <v>50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51</v>
      </c>
    </row>
    <row r="16" spans="1:5" ht="12.75">
      <c r="A16" s="30" t="s">
        <v>46</v>
      </c>
      <c r="E16" s="31" t="s">
        <v>41</v>
      </c>
    </row>
    <row r="17" spans="1:5" ht="12.75">
      <c r="A17" t="s">
        <v>47</v>
      </c>
      <c r="E17" s="29" t="s">
        <v>52</v>
      </c>
    </row>
    <row r="18" spans="1:16" ht="12.75">
      <c r="A18" s="18" t="s">
        <v>39</v>
      </c>
      <c s="23" t="s">
        <v>16</v>
      </c>
      <c s="23" t="s">
        <v>53</v>
      </c>
      <c s="18" t="s">
        <v>41</v>
      </c>
      <c s="24" t="s">
        <v>54</v>
      </c>
      <c s="25" t="s">
        <v>55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44</v>
      </c>
      <c r="E19" s="29" t="s">
        <v>56</v>
      </c>
    </row>
    <row r="20" spans="1:5" ht="12.75">
      <c r="A20" s="30" t="s">
        <v>46</v>
      </c>
      <c r="E20" s="31" t="s">
        <v>41</v>
      </c>
    </row>
    <row r="21" spans="1:5" ht="12.75">
      <c r="A21" t="s">
        <v>47</v>
      </c>
      <c r="E21" s="29" t="s">
        <v>52</v>
      </c>
    </row>
    <row r="22" spans="1:16" ht="12.75">
      <c r="A22" s="18" t="s">
        <v>39</v>
      </c>
      <c s="23" t="s">
        <v>27</v>
      </c>
      <c s="23" t="s">
        <v>57</v>
      </c>
      <c s="18" t="s">
        <v>41</v>
      </c>
      <c s="24" t="s">
        <v>58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59</v>
      </c>
    </row>
    <row r="24" spans="1:5" ht="12.75">
      <c r="A24" s="30" t="s">
        <v>46</v>
      </c>
      <c r="E24" s="31" t="s">
        <v>41</v>
      </c>
    </row>
    <row r="25" spans="1:5" ht="63.75">
      <c r="A25" t="s">
        <v>47</v>
      </c>
      <c r="E25" s="29" t="s">
        <v>60</v>
      </c>
    </row>
    <row r="26" spans="1:16" ht="12.75">
      <c r="A26" s="18" t="s">
        <v>39</v>
      </c>
      <c s="23" t="s">
        <v>29</v>
      </c>
      <c s="23" t="s">
        <v>61</v>
      </c>
      <c s="18" t="s">
        <v>41</v>
      </c>
      <c s="24" t="s">
        <v>62</v>
      </c>
      <c s="25" t="s">
        <v>55</v>
      </c>
      <c s="26">
        <v>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44</v>
      </c>
      <c r="E27" s="29" t="s">
        <v>63</v>
      </c>
    </row>
    <row r="28" spans="1:5" ht="12.75">
      <c r="A28" s="30" t="s">
        <v>46</v>
      </c>
      <c r="E28" s="31" t="s">
        <v>64</v>
      </c>
    </row>
    <row r="29" spans="1:5" ht="89.25">
      <c r="A29" t="s">
        <v>47</v>
      </c>
      <c r="E29" s="29" t="s">
        <v>65</v>
      </c>
    </row>
    <row r="30" spans="1:16" ht="12.75">
      <c r="A30" s="18" t="s">
        <v>39</v>
      </c>
      <c s="23" t="s">
        <v>31</v>
      </c>
      <c s="23" t="s">
        <v>66</v>
      </c>
      <c s="18" t="s">
        <v>41</v>
      </c>
      <c s="24" t="s">
        <v>67</v>
      </c>
      <c s="25" t="s">
        <v>43</v>
      </c>
      <c s="26">
        <v>1</v>
      </c>
      <c s="27">
        <v>0</v>
      </c>
      <c s="27">
        <f>ROUND(ROUND(H30,2)*ROUND(G30,3),2)</f>
      </c>
      <c r="O30">
        <f>(I30*0)/100</f>
      </c>
      <c t="s">
        <v>21</v>
      </c>
    </row>
    <row r="31" spans="1:5" ht="12.75">
      <c r="A31" s="28" t="s">
        <v>44</v>
      </c>
      <c r="E31" s="29" t="s">
        <v>51</v>
      </c>
    </row>
    <row r="32" spans="1:5" ht="12.75">
      <c r="A32" s="30" t="s">
        <v>46</v>
      </c>
      <c r="E32" s="31" t="s">
        <v>41</v>
      </c>
    </row>
    <row r="33" spans="1:5" ht="25.5">
      <c r="A33" t="s">
        <v>47</v>
      </c>
      <c r="E33" s="29" t="s">
        <v>68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0+O8+O29+O114+O135+O148+O217+O226+O243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69</v>
      </c>
      <c s="32">
        <f>0+I8+I29+I114+I135+I148+I217+I226+I243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69</v>
      </c>
      <c s="5"/>
      <c s="14" t="s">
        <v>70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8" t="s">
        <v>39</v>
      </c>
      <c s="23" t="s">
        <v>23</v>
      </c>
      <c s="23" t="s">
        <v>71</v>
      </c>
      <c s="18" t="s">
        <v>41</v>
      </c>
      <c s="24" t="s">
        <v>72</v>
      </c>
      <c s="25" t="s">
        <v>73</v>
      </c>
      <c s="26">
        <v>287.75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25.5">
      <c r="A10" s="28" t="s">
        <v>44</v>
      </c>
      <c r="E10" s="29" t="s">
        <v>74</v>
      </c>
    </row>
    <row r="11" spans="1:5" ht="38.25">
      <c r="A11" s="30" t="s">
        <v>46</v>
      </c>
      <c r="E11" s="31" t="s">
        <v>75</v>
      </c>
    </row>
    <row r="12" spans="1:5" ht="25.5">
      <c r="A12" t="s">
        <v>47</v>
      </c>
      <c r="E12" s="29" t="s">
        <v>76</v>
      </c>
    </row>
    <row r="13" spans="1:16" ht="25.5">
      <c r="A13" s="18" t="s">
        <v>39</v>
      </c>
      <c s="23" t="s">
        <v>17</v>
      </c>
      <c s="23" t="s">
        <v>77</v>
      </c>
      <c s="18" t="s">
        <v>41</v>
      </c>
      <c s="24" t="s">
        <v>78</v>
      </c>
      <c s="25" t="s">
        <v>79</v>
      </c>
      <c s="26">
        <v>4117.775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80</v>
      </c>
    </row>
    <row r="15" spans="1:5" ht="12.75">
      <c r="A15" s="30" t="s">
        <v>46</v>
      </c>
      <c r="E15" s="31" t="s">
        <v>81</v>
      </c>
    </row>
    <row r="16" spans="1:5" ht="140.25">
      <c r="A16" t="s">
        <v>47</v>
      </c>
      <c r="E16" s="29" t="s">
        <v>82</v>
      </c>
    </row>
    <row r="17" spans="1:16" ht="25.5">
      <c r="A17" s="18" t="s">
        <v>39</v>
      </c>
      <c s="23" t="s">
        <v>16</v>
      </c>
      <c s="23" t="s">
        <v>83</v>
      </c>
      <c s="18" t="s">
        <v>41</v>
      </c>
      <c s="24" t="s">
        <v>84</v>
      </c>
      <c s="25" t="s">
        <v>79</v>
      </c>
      <c s="26">
        <v>1676.807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85</v>
      </c>
    </row>
    <row r="19" spans="1:5" ht="12.75">
      <c r="A19" s="30" t="s">
        <v>46</v>
      </c>
      <c r="E19" s="31" t="s">
        <v>86</v>
      </c>
    </row>
    <row r="20" spans="1:5" ht="140.25">
      <c r="A20" t="s">
        <v>47</v>
      </c>
      <c r="E20" s="29" t="s">
        <v>82</v>
      </c>
    </row>
    <row r="21" spans="1:16" ht="25.5">
      <c r="A21" s="18" t="s">
        <v>39</v>
      </c>
      <c s="23" t="s">
        <v>27</v>
      </c>
      <c s="23" t="s">
        <v>87</v>
      </c>
      <c s="18" t="s">
        <v>41</v>
      </c>
      <c s="24" t="s">
        <v>88</v>
      </c>
      <c s="25" t="s">
        <v>79</v>
      </c>
      <c s="26">
        <v>1654.152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51">
      <c r="A22" s="28" t="s">
        <v>44</v>
      </c>
      <c r="E22" s="29" t="s">
        <v>89</v>
      </c>
    </row>
    <row r="23" spans="1:5" ht="63.75">
      <c r="A23" s="30" t="s">
        <v>46</v>
      </c>
      <c r="E23" s="31" t="s">
        <v>90</v>
      </c>
    </row>
    <row r="24" spans="1:5" ht="140.25">
      <c r="A24" t="s">
        <v>47</v>
      </c>
      <c r="E24" s="29" t="s">
        <v>82</v>
      </c>
    </row>
    <row r="25" spans="1:16" ht="25.5">
      <c r="A25" s="18" t="s">
        <v>39</v>
      </c>
      <c s="23" t="s">
        <v>29</v>
      </c>
      <c s="23" t="s">
        <v>91</v>
      </c>
      <c s="18" t="s">
        <v>41</v>
      </c>
      <c s="24" t="s">
        <v>92</v>
      </c>
      <c s="25" t="s">
        <v>79</v>
      </c>
      <c s="26">
        <v>7388.328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44</v>
      </c>
      <c r="E26" s="29" t="s">
        <v>93</v>
      </c>
    </row>
    <row r="27" spans="1:5" ht="12.75">
      <c r="A27" s="30" t="s">
        <v>46</v>
      </c>
      <c r="E27" s="31" t="s">
        <v>94</v>
      </c>
    </row>
    <row r="28" spans="1:5" ht="140.25">
      <c r="A28" t="s">
        <v>47</v>
      </c>
      <c r="E28" s="29" t="s">
        <v>82</v>
      </c>
    </row>
    <row r="29" spans="1:18" ht="12.75" customHeight="1">
      <c r="A29" s="5" t="s">
        <v>37</v>
      </c>
      <c s="5"/>
      <c s="35" t="s">
        <v>23</v>
      </c>
      <c s="5"/>
      <c s="21" t="s">
        <v>95</v>
      </c>
      <c s="5"/>
      <c s="5"/>
      <c s="5"/>
      <c s="36">
        <f>0+Q29</f>
      </c>
      <c r="O29">
        <f>0+R29</f>
      </c>
      <c r="Q29">
        <f>0+I30+I34+I38+I42+I46+I50+I54+I58+I62+I66+I70+I74+I78+I82+I86+I90+I94+I98+I102+I106+I110</f>
      </c>
      <c>
        <f>0+O30+O34+O38+O42+O46+O50+O54+O58+O62+O66+O70+O74+O78+O82+O86+O90+O94+O98+O102+O106+O110</f>
      </c>
    </row>
    <row r="30" spans="1:16" ht="12.75">
      <c r="A30" s="18" t="s">
        <v>39</v>
      </c>
      <c s="23" t="s">
        <v>31</v>
      </c>
      <c s="23" t="s">
        <v>96</v>
      </c>
      <c s="18" t="s">
        <v>41</v>
      </c>
      <c s="24" t="s">
        <v>97</v>
      </c>
      <c s="25" t="s">
        <v>98</v>
      </c>
      <c s="26">
        <v>1725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99</v>
      </c>
    </row>
    <row r="32" spans="1:5" ht="12.75">
      <c r="A32" s="30" t="s">
        <v>46</v>
      </c>
      <c r="E32" s="31" t="s">
        <v>100</v>
      </c>
    </row>
    <row r="33" spans="1:5" ht="12.75">
      <c r="A33" t="s">
        <v>47</v>
      </c>
      <c r="E33" s="29" t="s">
        <v>101</v>
      </c>
    </row>
    <row r="34" spans="1:16" ht="12.75">
      <c r="A34" s="18" t="s">
        <v>39</v>
      </c>
      <c s="23" t="s">
        <v>102</v>
      </c>
      <c s="23" t="s">
        <v>103</v>
      </c>
      <c s="18" t="s">
        <v>41</v>
      </c>
      <c s="24" t="s">
        <v>104</v>
      </c>
      <c s="25" t="s">
        <v>73</v>
      </c>
      <c s="26">
        <v>1.28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105</v>
      </c>
    </row>
    <row r="36" spans="1:5" ht="12.75">
      <c r="A36" s="30" t="s">
        <v>46</v>
      </c>
      <c r="E36" s="31" t="s">
        <v>106</v>
      </c>
    </row>
    <row r="37" spans="1:5" ht="63.75">
      <c r="A37" t="s">
        <v>47</v>
      </c>
      <c r="E37" s="29" t="s">
        <v>107</v>
      </c>
    </row>
    <row r="38" spans="1:16" ht="12.75">
      <c r="A38" s="18" t="s">
        <v>39</v>
      </c>
      <c s="23" t="s">
        <v>108</v>
      </c>
      <c s="23" t="s">
        <v>109</v>
      </c>
      <c s="18" t="s">
        <v>41</v>
      </c>
      <c s="24" t="s">
        <v>110</v>
      </c>
      <c s="25" t="s">
        <v>73</v>
      </c>
      <c s="26">
        <v>367.2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38.25">
      <c r="A39" s="28" t="s">
        <v>44</v>
      </c>
      <c r="E39" s="29" t="s">
        <v>111</v>
      </c>
    </row>
    <row r="40" spans="1:5" ht="12.75">
      <c r="A40" s="30" t="s">
        <v>46</v>
      </c>
      <c r="E40" s="31" t="s">
        <v>112</v>
      </c>
    </row>
    <row r="41" spans="1:5" ht="63.75">
      <c r="A41" t="s">
        <v>47</v>
      </c>
      <c r="E41" s="29" t="s">
        <v>107</v>
      </c>
    </row>
    <row r="42" spans="1:16" ht="25.5">
      <c r="A42" s="18" t="s">
        <v>39</v>
      </c>
      <c s="23" t="s">
        <v>34</v>
      </c>
      <c s="23" t="s">
        <v>113</v>
      </c>
      <c s="18" t="s">
        <v>41</v>
      </c>
      <c s="24" t="s">
        <v>114</v>
      </c>
      <c s="25" t="s">
        <v>73</v>
      </c>
      <c s="26">
        <v>3694.164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115</v>
      </c>
    </row>
    <row r="44" spans="1:5" ht="89.25">
      <c r="A44" s="30" t="s">
        <v>46</v>
      </c>
      <c r="E44" s="31" t="s">
        <v>116</v>
      </c>
    </row>
    <row r="45" spans="1:5" ht="63.75">
      <c r="A45" t="s">
        <v>47</v>
      </c>
      <c r="E45" s="29" t="s">
        <v>107</v>
      </c>
    </row>
    <row r="46" spans="1:16" ht="25.5">
      <c r="A46" s="18" t="s">
        <v>39</v>
      </c>
      <c s="23" t="s">
        <v>36</v>
      </c>
      <c s="23" t="s">
        <v>117</v>
      </c>
      <c s="18" t="s">
        <v>41</v>
      </c>
      <c s="24" t="s">
        <v>118</v>
      </c>
      <c s="25" t="s">
        <v>119</v>
      </c>
      <c s="26">
        <v>673.2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25.5">
      <c r="A47" s="28" t="s">
        <v>44</v>
      </c>
      <c r="E47" s="29" t="s">
        <v>120</v>
      </c>
    </row>
    <row r="48" spans="1:5" ht="12.75">
      <c r="A48" s="30" t="s">
        <v>46</v>
      </c>
      <c r="E48" s="31" t="s">
        <v>121</v>
      </c>
    </row>
    <row r="49" spans="1:5" ht="63.75">
      <c r="A49" t="s">
        <v>47</v>
      </c>
      <c r="E49" s="29" t="s">
        <v>107</v>
      </c>
    </row>
    <row r="50" spans="1:16" ht="12.75">
      <c r="A50" s="18" t="s">
        <v>39</v>
      </c>
      <c s="23" t="s">
        <v>122</v>
      </c>
      <c s="23" t="s">
        <v>123</v>
      </c>
      <c s="18" t="s">
        <v>41</v>
      </c>
      <c s="24" t="s">
        <v>124</v>
      </c>
      <c s="25" t="s">
        <v>73</v>
      </c>
      <c s="26">
        <v>762.185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125</v>
      </c>
    </row>
    <row r="52" spans="1:5" ht="38.25">
      <c r="A52" s="30" t="s">
        <v>46</v>
      </c>
      <c r="E52" s="31" t="s">
        <v>126</v>
      </c>
    </row>
    <row r="53" spans="1:5" ht="63.75">
      <c r="A53" t="s">
        <v>47</v>
      </c>
      <c r="E53" s="29" t="s">
        <v>107</v>
      </c>
    </row>
    <row r="54" spans="1:16" ht="12.75">
      <c r="A54" s="18" t="s">
        <v>39</v>
      </c>
      <c s="23" t="s">
        <v>127</v>
      </c>
      <c s="23" t="s">
        <v>128</v>
      </c>
      <c s="18" t="s">
        <v>41</v>
      </c>
      <c s="24" t="s">
        <v>129</v>
      </c>
      <c s="25" t="s">
        <v>119</v>
      </c>
      <c s="26">
        <v>2448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130</v>
      </c>
    </row>
    <row r="56" spans="1:5" ht="12.75">
      <c r="A56" s="30" t="s">
        <v>46</v>
      </c>
      <c r="E56" s="31" t="s">
        <v>131</v>
      </c>
    </row>
    <row r="57" spans="1:5" ht="25.5">
      <c r="A57" t="s">
        <v>47</v>
      </c>
      <c r="E57" s="29" t="s">
        <v>132</v>
      </c>
    </row>
    <row r="58" spans="1:16" ht="12.75">
      <c r="A58" s="18" t="s">
        <v>39</v>
      </c>
      <c s="23" t="s">
        <v>133</v>
      </c>
      <c s="23" t="s">
        <v>134</v>
      </c>
      <c s="18" t="s">
        <v>41</v>
      </c>
      <c s="24" t="s">
        <v>135</v>
      </c>
      <c s="25" t="s">
        <v>73</v>
      </c>
      <c s="26">
        <v>575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136</v>
      </c>
    </row>
    <row r="60" spans="1:5" ht="12.75">
      <c r="A60" s="30" t="s">
        <v>46</v>
      </c>
      <c r="E60" s="31" t="s">
        <v>137</v>
      </c>
    </row>
    <row r="61" spans="1:5" ht="38.25">
      <c r="A61" t="s">
        <v>47</v>
      </c>
      <c r="E61" s="29" t="s">
        <v>138</v>
      </c>
    </row>
    <row r="62" spans="1:16" ht="12.75">
      <c r="A62" s="18" t="s">
        <v>39</v>
      </c>
      <c s="23" t="s">
        <v>139</v>
      </c>
      <c s="23" t="s">
        <v>140</v>
      </c>
      <c s="18" t="s">
        <v>41</v>
      </c>
      <c s="24" t="s">
        <v>141</v>
      </c>
      <c s="25" t="s">
        <v>73</v>
      </c>
      <c s="26">
        <v>2167.25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41</v>
      </c>
    </row>
    <row r="64" spans="1:5" ht="38.25">
      <c r="A64" s="30" t="s">
        <v>46</v>
      </c>
      <c r="E64" s="31" t="s">
        <v>142</v>
      </c>
    </row>
    <row r="65" spans="1:5" ht="369.75">
      <c r="A65" t="s">
        <v>47</v>
      </c>
      <c r="E65" s="29" t="s">
        <v>143</v>
      </c>
    </row>
    <row r="66" spans="1:16" ht="12.75">
      <c r="A66" s="18" t="s">
        <v>39</v>
      </c>
      <c s="23" t="s">
        <v>144</v>
      </c>
      <c s="23" t="s">
        <v>145</v>
      </c>
      <c s="18" t="s">
        <v>41</v>
      </c>
      <c s="24" t="s">
        <v>146</v>
      </c>
      <c s="25" t="s">
        <v>73</v>
      </c>
      <c s="26">
        <v>148.35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147</v>
      </c>
    </row>
    <row r="68" spans="1:5" ht="12.75">
      <c r="A68" s="30" t="s">
        <v>46</v>
      </c>
      <c r="E68" s="31" t="s">
        <v>148</v>
      </c>
    </row>
    <row r="69" spans="1:5" ht="306">
      <c r="A69" t="s">
        <v>47</v>
      </c>
      <c r="E69" s="29" t="s">
        <v>149</v>
      </c>
    </row>
    <row r="70" spans="1:16" ht="12.75">
      <c r="A70" s="18" t="s">
        <v>39</v>
      </c>
      <c s="23" t="s">
        <v>150</v>
      </c>
      <c s="23" t="s">
        <v>151</v>
      </c>
      <c s="18" t="s">
        <v>41</v>
      </c>
      <c s="24" t="s">
        <v>152</v>
      </c>
      <c s="25" t="s">
        <v>119</v>
      </c>
      <c s="26">
        <v>116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153</v>
      </c>
    </row>
    <row r="72" spans="1:5" ht="12.75">
      <c r="A72" s="30" t="s">
        <v>46</v>
      </c>
      <c r="E72" s="31" t="s">
        <v>154</v>
      </c>
    </row>
    <row r="73" spans="1:5" ht="63.75">
      <c r="A73" t="s">
        <v>47</v>
      </c>
      <c r="E73" s="29" t="s">
        <v>155</v>
      </c>
    </row>
    <row r="74" spans="1:16" ht="12.75">
      <c r="A74" s="18" t="s">
        <v>39</v>
      </c>
      <c s="23" t="s">
        <v>156</v>
      </c>
      <c s="23" t="s">
        <v>157</v>
      </c>
      <c s="18" t="s">
        <v>41</v>
      </c>
      <c s="24" t="s">
        <v>158</v>
      </c>
      <c s="25" t="s">
        <v>73</v>
      </c>
      <c s="26">
        <v>885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41</v>
      </c>
    </row>
    <row r="76" spans="1:5" ht="51">
      <c r="A76" s="30" t="s">
        <v>46</v>
      </c>
      <c r="E76" s="31" t="s">
        <v>159</v>
      </c>
    </row>
    <row r="77" spans="1:5" ht="191.25">
      <c r="A77" t="s">
        <v>47</v>
      </c>
      <c r="E77" s="29" t="s">
        <v>160</v>
      </c>
    </row>
    <row r="78" spans="1:16" ht="12.75">
      <c r="A78" s="18" t="s">
        <v>39</v>
      </c>
      <c s="23" t="s">
        <v>161</v>
      </c>
      <c s="23" t="s">
        <v>162</v>
      </c>
      <c s="18" t="s">
        <v>163</v>
      </c>
      <c s="24" t="s">
        <v>164</v>
      </c>
      <c s="25" t="s">
        <v>73</v>
      </c>
      <c s="26">
        <v>540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165</v>
      </c>
    </row>
    <row r="80" spans="1:5" ht="12.75">
      <c r="A80" s="30" t="s">
        <v>46</v>
      </c>
      <c r="E80" s="31" t="s">
        <v>166</v>
      </c>
    </row>
    <row r="81" spans="1:5" ht="280.5">
      <c r="A81" t="s">
        <v>47</v>
      </c>
      <c r="E81" s="29" t="s">
        <v>167</v>
      </c>
    </row>
    <row r="82" spans="1:16" ht="12.75">
      <c r="A82" s="18" t="s">
        <v>39</v>
      </c>
      <c s="23" t="s">
        <v>168</v>
      </c>
      <c s="23" t="s">
        <v>162</v>
      </c>
      <c s="18" t="s">
        <v>169</v>
      </c>
      <c s="24" t="s">
        <v>164</v>
      </c>
      <c s="25" t="s">
        <v>73</v>
      </c>
      <c s="26">
        <v>1627.25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170</v>
      </c>
    </row>
    <row r="84" spans="1:5" ht="12.75">
      <c r="A84" s="30" t="s">
        <v>46</v>
      </c>
      <c r="E84" s="31" t="s">
        <v>171</v>
      </c>
    </row>
    <row r="85" spans="1:5" ht="280.5">
      <c r="A85" t="s">
        <v>47</v>
      </c>
      <c r="E85" s="29" t="s">
        <v>167</v>
      </c>
    </row>
    <row r="86" spans="1:16" ht="12.75">
      <c r="A86" s="18" t="s">
        <v>39</v>
      </c>
      <c s="23" t="s">
        <v>172</v>
      </c>
      <c s="23" t="s">
        <v>173</v>
      </c>
      <c s="18" t="s">
        <v>41</v>
      </c>
      <c s="24" t="s">
        <v>174</v>
      </c>
      <c s="25" t="s">
        <v>73</v>
      </c>
      <c s="26">
        <v>15.75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25.5">
      <c r="A87" s="28" t="s">
        <v>44</v>
      </c>
      <c r="E87" s="29" t="s">
        <v>175</v>
      </c>
    </row>
    <row r="88" spans="1:5" ht="38.25">
      <c r="A88" s="30" t="s">
        <v>46</v>
      </c>
      <c r="E88" s="31" t="s">
        <v>176</v>
      </c>
    </row>
    <row r="89" spans="1:5" ht="229.5">
      <c r="A89" t="s">
        <v>47</v>
      </c>
      <c r="E89" s="29" t="s">
        <v>177</v>
      </c>
    </row>
    <row r="90" spans="1:16" ht="12.75">
      <c r="A90" s="18" t="s">
        <v>39</v>
      </c>
      <c s="23" t="s">
        <v>178</v>
      </c>
      <c s="23" t="s">
        <v>179</v>
      </c>
      <c s="18" t="s">
        <v>41</v>
      </c>
      <c s="24" t="s">
        <v>180</v>
      </c>
      <c s="25" t="s">
        <v>73</v>
      </c>
      <c s="26">
        <v>2.562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44</v>
      </c>
      <c r="E91" s="29" t="s">
        <v>181</v>
      </c>
    </row>
    <row r="92" spans="1:5" ht="12.75">
      <c r="A92" s="30" t="s">
        <v>46</v>
      </c>
      <c r="E92" s="31" t="s">
        <v>182</v>
      </c>
    </row>
    <row r="93" spans="1:5" ht="255">
      <c r="A93" t="s">
        <v>47</v>
      </c>
      <c r="E93" s="29" t="s">
        <v>183</v>
      </c>
    </row>
    <row r="94" spans="1:16" ht="12.75">
      <c r="A94" s="18" t="s">
        <v>39</v>
      </c>
      <c s="23" t="s">
        <v>184</v>
      </c>
      <c s="23" t="s">
        <v>185</v>
      </c>
      <c s="18" t="s">
        <v>41</v>
      </c>
      <c s="24" t="s">
        <v>186</v>
      </c>
      <c s="25" t="s">
        <v>98</v>
      </c>
      <c s="26">
        <v>3254.5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187</v>
      </c>
    </row>
    <row r="96" spans="1:5" ht="12.75">
      <c r="A96" s="30" t="s">
        <v>46</v>
      </c>
      <c r="E96" s="31" t="s">
        <v>188</v>
      </c>
    </row>
    <row r="97" spans="1:5" ht="25.5">
      <c r="A97" t="s">
        <v>47</v>
      </c>
      <c r="E97" s="29" t="s">
        <v>189</v>
      </c>
    </row>
    <row r="98" spans="1:16" ht="12.75">
      <c r="A98" s="18" t="s">
        <v>39</v>
      </c>
      <c s="23" t="s">
        <v>190</v>
      </c>
      <c s="23" t="s">
        <v>191</v>
      </c>
      <c s="18" t="s">
        <v>41</v>
      </c>
      <c s="24" t="s">
        <v>192</v>
      </c>
      <c s="25" t="s">
        <v>98</v>
      </c>
      <c s="26">
        <v>989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41</v>
      </c>
    </row>
    <row r="100" spans="1:5" ht="12.75">
      <c r="A100" s="30" t="s">
        <v>46</v>
      </c>
      <c r="E100" s="31" t="s">
        <v>193</v>
      </c>
    </row>
    <row r="101" spans="1:5" ht="38.25">
      <c r="A101" t="s">
        <v>47</v>
      </c>
      <c r="E101" s="29" t="s">
        <v>194</v>
      </c>
    </row>
    <row r="102" spans="1:16" ht="12.75">
      <c r="A102" s="18" t="s">
        <v>39</v>
      </c>
      <c s="23" t="s">
        <v>195</v>
      </c>
      <c s="23" t="s">
        <v>196</v>
      </c>
      <c s="18" t="s">
        <v>41</v>
      </c>
      <c s="24" t="s">
        <v>197</v>
      </c>
      <c s="25" t="s">
        <v>98</v>
      </c>
      <c s="26">
        <v>989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41</v>
      </c>
    </row>
    <row r="104" spans="1:5" ht="12.75">
      <c r="A104" s="30" t="s">
        <v>46</v>
      </c>
      <c r="E104" s="31" t="s">
        <v>198</v>
      </c>
    </row>
    <row r="105" spans="1:5" ht="25.5">
      <c r="A105" t="s">
        <v>47</v>
      </c>
      <c r="E105" s="29" t="s">
        <v>199</v>
      </c>
    </row>
    <row r="106" spans="1:16" ht="12.75">
      <c r="A106" s="18" t="s">
        <v>39</v>
      </c>
      <c s="23" t="s">
        <v>200</v>
      </c>
      <c s="23" t="s">
        <v>201</v>
      </c>
      <c s="18" t="s">
        <v>41</v>
      </c>
      <c s="24" t="s">
        <v>202</v>
      </c>
      <c s="25" t="s">
        <v>98</v>
      </c>
      <c s="26">
        <v>1978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203</v>
      </c>
    </row>
    <row r="108" spans="1:5" ht="12.75">
      <c r="A108" s="30" t="s">
        <v>46</v>
      </c>
      <c r="E108" s="31" t="s">
        <v>204</v>
      </c>
    </row>
    <row r="109" spans="1:5" ht="38.25">
      <c r="A109" t="s">
        <v>47</v>
      </c>
      <c r="E109" s="29" t="s">
        <v>205</v>
      </c>
    </row>
    <row r="110" spans="1:16" ht="12.75">
      <c r="A110" s="18" t="s">
        <v>39</v>
      </c>
      <c s="23" t="s">
        <v>206</v>
      </c>
      <c s="23" t="s">
        <v>207</v>
      </c>
      <c s="18" t="s">
        <v>41</v>
      </c>
      <c s="24" t="s">
        <v>208</v>
      </c>
      <c s="25" t="s">
        <v>73</v>
      </c>
      <c s="26">
        <v>49.45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44</v>
      </c>
      <c r="E111" s="29" t="s">
        <v>41</v>
      </c>
    </row>
    <row r="112" spans="1:5" ht="12.75">
      <c r="A112" s="30" t="s">
        <v>46</v>
      </c>
      <c r="E112" s="31" t="s">
        <v>209</v>
      </c>
    </row>
    <row r="113" spans="1:5" ht="38.25">
      <c r="A113" t="s">
        <v>47</v>
      </c>
      <c r="E113" s="29" t="s">
        <v>210</v>
      </c>
    </row>
    <row r="114" spans="1:18" ht="12.75" customHeight="1">
      <c r="A114" s="5" t="s">
        <v>37</v>
      </c>
      <c s="5"/>
      <c s="35" t="s">
        <v>17</v>
      </c>
      <c s="5"/>
      <c s="21" t="s">
        <v>211</v>
      </c>
      <c s="5"/>
      <c s="5"/>
      <c s="5"/>
      <c s="36">
        <f>0+Q114</f>
      </c>
      <c r="O114">
        <f>0+R114</f>
      </c>
      <c r="Q114">
        <f>0+I115+I119+I123+I127+I131</f>
      </c>
      <c>
        <f>0+O115+O119+O123+O127+O131</f>
      </c>
    </row>
    <row r="115" spans="1:16" ht="12.75">
      <c r="A115" s="18" t="s">
        <v>39</v>
      </c>
      <c s="23" t="s">
        <v>212</v>
      </c>
      <c s="23" t="s">
        <v>213</v>
      </c>
      <c s="18" t="s">
        <v>41</v>
      </c>
      <c s="24" t="s">
        <v>214</v>
      </c>
      <c s="25" t="s">
        <v>119</v>
      </c>
      <c s="26">
        <v>1300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215</v>
      </c>
    </row>
    <row r="117" spans="1:5" ht="12.75">
      <c r="A117" s="30" t="s">
        <v>46</v>
      </c>
      <c r="E117" s="31" t="s">
        <v>216</v>
      </c>
    </row>
    <row r="118" spans="1:5" ht="165.75">
      <c r="A118" t="s">
        <v>47</v>
      </c>
      <c r="E118" s="29" t="s">
        <v>217</v>
      </c>
    </row>
    <row r="119" spans="1:16" ht="12.75">
      <c r="A119" s="18" t="s">
        <v>39</v>
      </c>
      <c s="23" t="s">
        <v>218</v>
      </c>
      <c s="23" t="s">
        <v>219</v>
      </c>
      <c s="18" t="s">
        <v>41</v>
      </c>
      <c s="24" t="s">
        <v>220</v>
      </c>
      <c s="25" t="s">
        <v>73</v>
      </c>
      <c s="26">
        <v>1627.25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44</v>
      </c>
      <c r="E120" s="29" t="s">
        <v>221</v>
      </c>
    </row>
    <row r="121" spans="1:5" ht="12.75">
      <c r="A121" s="30" t="s">
        <v>46</v>
      </c>
      <c r="E121" s="31" t="s">
        <v>222</v>
      </c>
    </row>
    <row r="122" spans="1:5" ht="38.25">
      <c r="A122" t="s">
        <v>47</v>
      </c>
      <c r="E122" s="29" t="s">
        <v>223</v>
      </c>
    </row>
    <row r="123" spans="1:16" ht="12.75">
      <c r="A123" s="18" t="s">
        <v>39</v>
      </c>
      <c s="23" t="s">
        <v>224</v>
      </c>
      <c s="23" t="s">
        <v>225</v>
      </c>
      <c s="18" t="s">
        <v>41</v>
      </c>
      <c s="24" t="s">
        <v>226</v>
      </c>
      <c s="25" t="s">
        <v>73</v>
      </c>
      <c s="26">
        <v>650.9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44</v>
      </c>
      <c r="E124" s="29" t="s">
        <v>227</v>
      </c>
    </row>
    <row r="125" spans="1:5" ht="12.75">
      <c r="A125" s="30" t="s">
        <v>46</v>
      </c>
      <c r="E125" s="31" t="s">
        <v>228</v>
      </c>
    </row>
    <row r="126" spans="1:5" ht="38.25">
      <c r="A126" t="s">
        <v>47</v>
      </c>
      <c r="E126" s="29" t="s">
        <v>223</v>
      </c>
    </row>
    <row r="127" spans="1:16" ht="12.75">
      <c r="A127" s="18" t="s">
        <v>39</v>
      </c>
      <c s="23" t="s">
        <v>229</v>
      </c>
      <c s="23" t="s">
        <v>230</v>
      </c>
      <c s="18" t="s">
        <v>41</v>
      </c>
      <c s="24" t="s">
        <v>231</v>
      </c>
      <c s="25" t="s">
        <v>98</v>
      </c>
      <c s="26">
        <v>5396.9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44</v>
      </c>
      <c r="E128" s="29" t="s">
        <v>232</v>
      </c>
    </row>
    <row r="129" spans="1:5" ht="38.25">
      <c r="A129" s="30" t="s">
        <v>46</v>
      </c>
      <c r="E129" s="31" t="s">
        <v>233</v>
      </c>
    </row>
    <row r="130" spans="1:5" ht="102">
      <c r="A130" t="s">
        <v>47</v>
      </c>
      <c r="E130" s="29" t="s">
        <v>234</v>
      </c>
    </row>
    <row r="131" spans="1:16" ht="12.75">
      <c r="A131" s="18" t="s">
        <v>39</v>
      </c>
      <c s="23" t="s">
        <v>235</v>
      </c>
      <c s="23" t="s">
        <v>236</v>
      </c>
      <c s="18" t="s">
        <v>41</v>
      </c>
      <c s="24" t="s">
        <v>237</v>
      </c>
      <c s="25" t="s">
        <v>98</v>
      </c>
      <c s="26">
        <v>60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25.5">
      <c r="A132" s="28" t="s">
        <v>44</v>
      </c>
      <c r="E132" s="29" t="s">
        <v>238</v>
      </c>
    </row>
    <row r="133" spans="1:5" ht="12.75">
      <c r="A133" s="30" t="s">
        <v>46</v>
      </c>
      <c r="E133" s="31" t="s">
        <v>239</v>
      </c>
    </row>
    <row r="134" spans="1:5" ht="102">
      <c r="A134" t="s">
        <v>47</v>
      </c>
      <c r="E134" s="29" t="s">
        <v>234</v>
      </c>
    </row>
    <row r="135" spans="1:18" ht="12.75" customHeight="1">
      <c r="A135" s="5" t="s">
        <v>37</v>
      </c>
      <c s="5"/>
      <c s="35" t="s">
        <v>27</v>
      </c>
      <c s="5"/>
      <c s="21" t="s">
        <v>240</v>
      </c>
      <c s="5"/>
      <c s="5"/>
      <c s="5"/>
      <c s="36">
        <f>0+Q135</f>
      </c>
      <c r="O135">
        <f>0+R135</f>
      </c>
      <c r="Q135">
        <f>0+I136+I140+I144</f>
      </c>
      <c>
        <f>0+O136+O140+O144</f>
      </c>
    </row>
    <row r="136" spans="1:16" ht="12.75">
      <c r="A136" s="18" t="s">
        <v>39</v>
      </c>
      <c s="23" t="s">
        <v>241</v>
      </c>
      <c s="23" t="s">
        <v>242</v>
      </c>
      <c s="18" t="s">
        <v>41</v>
      </c>
      <c s="24" t="s">
        <v>243</v>
      </c>
      <c s="25" t="s">
        <v>73</v>
      </c>
      <c s="26">
        <v>1.75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44</v>
      </c>
      <c r="E137" s="29" t="s">
        <v>244</v>
      </c>
    </row>
    <row r="138" spans="1:5" ht="12.75">
      <c r="A138" s="30" t="s">
        <v>46</v>
      </c>
      <c r="E138" s="31" t="s">
        <v>245</v>
      </c>
    </row>
    <row r="139" spans="1:5" ht="369.75">
      <c r="A139" t="s">
        <v>47</v>
      </c>
      <c r="E139" s="29" t="s">
        <v>246</v>
      </c>
    </row>
    <row r="140" spans="1:16" ht="12.75">
      <c r="A140" s="18" t="s">
        <v>39</v>
      </c>
      <c s="23" t="s">
        <v>247</v>
      </c>
      <c s="23" t="s">
        <v>248</v>
      </c>
      <c s="18" t="s">
        <v>41</v>
      </c>
      <c s="24" t="s">
        <v>249</v>
      </c>
      <c s="25" t="s">
        <v>73</v>
      </c>
      <c s="26">
        <v>5.765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44</v>
      </c>
      <c r="E141" s="29" t="s">
        <v>181</v>
      </c>
    </row>
    <row r="142" spans="1:5" ht="12.75">
      <c r="A142" s="30" t="s">
        <v>46</v>
      </c>
      <c r="E142" s="31" t="s">
        <v>250</v>
      </c>
    </row>
    <row r="143" spans="1:5" ht="25.5">
      <c r="A143" t="s">
        <v>47</v>
      </c>
      <c r="E143" s="29" t="s">
        <v>251</v>
      </c>
    </row>
    <row r="144" spans="1:16" ht="12.75">
      <c r="A144" s="18" t="s">
        <v>39</v>
      </c>
      <c s="23" t="s">
        <v>252</v>
      </c>
      <c s="23" t="s">
        <v>253</v>
      </c>
      <c s="18" t="s">
        <v>41</v>
      </c>
      <c s="24" t="s">
        <v>254</v>
      </c>
      <c s="25" t="s">
        <v>73</v>
      </c>
      <c s="26">
        <v>6.125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25.5">
      <c r="A145" s="28" t="s">
        <v>44</v>
      </c>
      <c r="E145" s="29" t="s">
        <v>255</v>
      </c>
    </row>
    <row r="146" spans="1:5" ht="38.25">
      <c r="A146" s="30" t="s">
        <v>46</v>
      </c>
      <c r="E146" s="31" t="s">
        <v>256</v>
      </c>
    </row>
    <row r="147" spans="1:5" ht="51">
      <c r="A147" t="s">
        <v>47</v>
      </c>
      <c r="E147" s="29" t="s">
        <v>257</v>
      </c>
    </row>
    <row r="148" spans="1:18" ht="12.75" customHeight="1">
      <c r="A148" s="5" t="s">
        <v>37</v>
      </c>
      <c s="5"/>
      <c s="35" t="s">
        <v>29</v>
      </c>
      <c s="5"/>
      <c s="21" t="s">
        <v>258</v>
      </c>
      <c s="5"/>
      <c s="5"/>
      <c s="5"/>
      <c s="36">
        <f>0+Q148</f>
      </c>
      <c r="O148">
        <f>0+R148</f>
      </c>
      <c r="Q148">
        <f>0+I149+I153+I157+I161+I165+I169+I173+I177+I181+I185+I189+I193+I197+I201+I205+I209+I213</f>
      </c>
      <c>
        <f>0+O149+O153+O157+O161+O165+O169+O173+O177+O181+O185+O189+O193+O197+O201+O205+O209+O213</f>
      </c>
    </row>
    <row r="149" spans="1:16" ht="12.75">
      <c r="A149" s="18" t="s">
        <v>39</v>
      </c>
      <c s="23" t="s">
        <v>259</v>
      </c>
      <c s="23" t="s">
        <v>260</v>
      </c>
      <c s="18" t="s">
        <v>41</v>
      </c>
      <c s="24" t="s">
        <v>261</v>
      </c>
      <c s="25" t="s">
        <v>98</v>
      </c>
      <c s="26">
        <v>88.58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12.75">
      <c r="A150" s="28" t="s">
        <v>44</v>
      </c>
      <c r="E150" s="29" t="s">
        <v>262</v>
      </c>
    </row>
    <row r="151" spans="1:5" ht="12.75">
      <c r="A151" s="30" t="s">
        <v>46</v>
      </c>
      <c r="E151" s="31" t="s">
        <v>263</v>
      </c>
    </row>
    <row r="152" spans="1:5" ht="127.5">
      <c r="A152" t="s">
        <v>47</v>
      </c>
      <c r="E152" s="29" t="s">
        <v>264</v>
      </c>
    </row>
    <row r="153" spans="1:16" ht="12.75">
      <c r="A153" s="18" t="s">
        <v>39</v>
      </c>
      <c s="23" t="s">
        <v>265</v>
      </c>
      <c s="23" t="s">
        <v>266</v>
      </c>
      <c s="18" t="s">
        <v>41</v>
      </c>
      <c s="24" t="s">
        <v>267</v>
      </c>
      <c s="25" t="s">
        <v>73</v>
      </c>
      <c s="26">
        <v>22.575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44</v>
      </c>
      <c r="E154" s="29" t="s">
        <v>268</v>
      </c>
    </row>
    <row r="155" spans="1:5" ht="12.75">
      <c r="A155" s="30" t="s">
        <v>46</v>
      </c>
      <c r="E155" s="31" t="s">
        <v>269</v>
      </c>
    </row>
    <row r="156" spans="1:5" ht="51">
      <c r="A156" t="s">
        <v>47</v>
      </c>
      <c r="E156" s="29" t="s">
        <v>270</v>
      </c>
    </row>
    <row r="157" spans="1:16" ht="12.75">
      <c r="A157" s="18" t="s">
        <v>39</v>
      </c>
      <c s="23" t="s">
        <v>271</v>
      </c>
      <c s="23" t="s">
        <v>272</v>
      </c>
      <c s="18" t="s">
        <v>41</v>
      </c>
      <c s="24" t="s">
        <v>273</v>
      </c>
      <c s="25" t="s">
        <v>98</v>
      </c>
      <c s="26">
        <v>66.7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25.5">
      <c r="A158" s="28" t="s">
        <v>44</v>
      </c>
      <c r="E158" s="29" t="s">
        <v>274</v>
      </c>
    </row>
    <row r="159" spans="1:5" ht="12.75">
      <c r="A159" s="30" t="s">
        <v>46</v>
      </c>
      <c r="E159" s="31" t="s">
        <v>275</v>
      </c>
    </row>
    <row r="160" spans="1:5" ht="51">
      <c r="A160" t="s">
        <v>47</v>
      </c>
      <c r="E160" s="29" t="s">
        <v>270</v>
      </c>
    </row>
    <row r="161" spans="1:16" ht="12.75">
      <c r="A161" s="18" t="s">
        <v>39</v>
      </c>
      <c s="23" t="s">
        <v>276</v>
      </c>
      <c s="23" t="s">
        <v>277</v>
      </c>
      <c s="18" t="s">
        <v>41</v>
      </c>
      <c s="24" t="s">
        <v>278</v>
      </c>
      <c s="25" t="s">
        <v>98</v>
      </c>
      <c s="26">
        <v>8748.768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25.5">
      <c r="A162" s="28" t="s">
        <v>44</v>
      </c>
      <c r="E162" s="29" t="s">
        <v>279</v>
      </c>
    </row>
    <row r="163" spans="1:5" ht="12.75">
      <c r="A163" s="30" t="s">
        <v>46</v>
      </c>
      <c r="E163" s="31" t="s">
        <v>280</v>
      </c>
    </row>
    <row r="164" spans="1:5" ht="76.5">
      <c r="A164" t="s">
        <v>47</v>
      </c>
      <c r="E164" s="29" t="s">
        <v>281</v>
      </c>
    </row>
    <row r="165" spans="1:16" ht="12.75">
      <c r="A165" s="18" t="s">
        <v>39</v>
      </c>
      <c s="23" t="s">
        <v>282</v>
      </c>
      <c s="23" t="s">
        <v>283</v>
      </c>
      <c s="18" t="s">
        <v>41</v>
      </c>
      <c s="24" t="s">
        <v>284</v>
      </c>
      <c s="25" t="s">
        <v>98</v>
      </c>
      <c s="26">
        <v>515.1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25.5">
      <c r="A166" s="28" t="s">
        <v>44</v>
      </c>
      <c r="E166" s="29" t="s">
        <v>285</v>
      </c>
    </row>
    <row r="167" spans="1:5" ht="12.75">
      <c r="A167" s="30" t="s">
        <v>46</v>
      </c>
      <c r="E167" s="31" t="s">
        <v>286</v>
      </c>
    </row>
    <row r="168" spans="1:5" ht="38.25">
      <c r="A168" t="s">
        <v>47</v>
      </c>
      <c r="E168" s="29" t="s">
        <v>287</v>
      </c>
    </row>
    <row r="169" spans="1:16" ht="12.75">
      <c r="A169" s="18" t="s">
        <v>39</v>
      </c>
      <c s="23" t="s">
        <v>288</v>
      </c>
      <c s="23" t="s">
        <v>289</v>
      </c>
      <c s="18" t="s">
        <v>163</v>
      </c>
      <c s="24" t="s">
        <v>290</v>
      </c>
      <c s="25" t="s">
        <v>98</v>
      </c>
      <c s="26">
        <v>7462.64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44</v>
      </c>
      <c r="E170" s="29" t="s">
        <v>291</v>
      </c>
    </row>
    <row r="171" spans="1:5" ht="12.75">
      <c r="A171" s="30" t="s">
        <v>46</v>
      </c>
      <c r="E171" s="31" t="s">
        <v>292</v>
      </c>
    </row>
    <row r="172" spans="1:5" ht="51">
      <c r="A172" t="s">
        <v>47</v>
      </c>
      <c r="E172" s="29" t="s">
        <v>293</v>
      </c>
    </row>
    <row r="173" spans="1:16" ht="12.75">
      <c r="A173" s="18" t="s">
        <v>39</v>
      </c>
      <c s="23" t="s">
        <v>294</v>
      </c>
      <c s="23" t="s">
        <v>289</v>
      </c>
      <c s="18" t="s">
        <v>169</v>
      </c>
      <c s="24" t="s">
        <v>290</v>
      </c>
      <c s="25" t="s">
        <v>98</v>
      </c>
      <c s="26">
        <v>7597.939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12.75">
      <c r="A174" s="28" t="s">
        <v>44</v>
      </c>
      <c r="E174" s="29" t="s">
        <v>295</v>
      </c>
    </row>
    <row r="175" spans="1:5" ht="12.75">
      <c r="A175" s="30" t="s">
        <v>46</v>
      </c>
      <c r="E175" s="31" t="s">
        <v>296</v>
      </c>
    </row>
    <row r="176" spans="1:5" ht="51">
      <c r="A176" t="s">
        <v>47</v>
      </c>
      <c r="E176" s="29" t="s">
        <v>293</v>
      </c>
    </row>
    <row r="177" spans="1:16" ht="12.75">
      <c r="A177" s="18" t="s">
        <v>39</v>
      </c>
      <c s="23" t="s">
        <v>297</v>
      </c>
      <c s="23" t="s">
        <v>298</v>
      </c>
      <c s="18" t="s">
        <v>41</v>
      </c>
      <c s="24" t="s">
        <v>299</v>
      </c>
      <c s="25" t="s">
        <v>98</v>
      </c>
      <c s="26">
        <v>7290.64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12.75">
      <c r="A178" s="28" t="s">
        <v>44</v>
      </c>
      <c r="E178" s="29" t="s">
        <v>300</v>
      </c>
    </row>
    <row r="179" spans="1:5" ht="12.75">
      <c r="A179" s="30" t="s">
        <v>46</v>
      </c>
      <c r="E179" s="31" t="s">
        <v>301</v>
      </c>
    </row>
    <row r="180" spans="1:5" ht="140.25">
      <c r="A180" t="s">
        <v>47</v>
      </c>
      <c r="E180" s="29" t="s">
        <v>302</v>
      </c>
    </row>
    <row r="181" spans="1:16" ht="12.75">
      <c r="A181" s="18" t="s">
        <v>39</v>
      </c>
      <c s="23" t="s">
        <v>303</v>
      </c>
      <c s="23" t="s">
        <v>304</v>
      </c>
      <c s="18" t="s">
        <v>41</v>
      </c>
      <c s="24" t="s">
        <v>305</v>
      </c>
      <c s="25" t="s">
        <v>98</v>
      </c>
      <c s="26">
        <v>86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12.75">
      <c r="A182" s="28" t="s">
        <v>44</v>
      </c>
      <c r="E182" s="29" t="s">
        <v>306</v>
      </c>
    </row>
    <row r="183" spans="1:5" ht="12.75">
      <c r="A183" s="30" t="s">
        <v>46</v>
      </c>
      <c r="E183" s="31" t="s">
        <v>307</v>
      </c>
    </row>
    <row r="184" spans="1:5" ht="140.25">
      <c r="A184" t="s">
        <v>47</v>
      </c>
      <c r="E184" s="29" t="s">
        <v>302</v>
      </c>
    </row>
    <row r="185" spans="1:16" ht="12.75">
      <c r="A185" s="18" t="s">
        <v>39</v>
      </c>
      <c s="23" t="s">
        <v>308</v>
      </c>
      <c s="23" t="s">
        <v>309</v>
      </c>
      <c s="18" t="s">
        <v>41</v>
      </c>
      <c s="24" t="s">
        <v>310</v>
      </c>
      <c s="25" t="s">
        <v>98</v>
      </c>
      <c s="26">
        <v>86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12.75">
      <c r="A186" s="28" t="s">
        <v>44</v>
      </c>
      <c r="E186" s="29" t="s">
        <v>311</v>
      </c>
    </row>
    <row r="187" spans="1:5" ht="12.75">
      <c r="A187" s="30" t="s">
        <v>46</v>
      </c>
      <c r="E187" s="31" t="s">
        <v>307</v>
      </c>
    </row>
    <row r="188" spans="1:5" ht="140.25">
      <c r="A188" t="s">
        <v>47</v>
      </c>
      <c r="E188" s="29" t="s">
        <v>302</v>
      </c>
    </row>
    <row r="189" spans="1:16" ht="12.75">
      <c r="A189" s="18" t="s">
        <v>39</v>
      </c>
      <c s="23" t="s">
        <v>312</v>
      </c>
      <c s="23" t="s">
        <v>313</v>
      </c>
      <c s="18" t="s">
        <v>41</v>
      </c>
      <c s="24" t="s">
        <v>314</v>
      </c>
      <c s="25" t="s">
        <v>73</v>
      </c>
      <c s="26">
        <v>9.555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12.75">
      <c r="A190" s="28" t="s">
        <v>44</v>
      </c>
      <c r="E190" s="29" t="s">
        <v>311</v>
      </c>
    </row>
    <row r="191" spans="1:5" ht="12.75">
      <c r="A191" s="30" t="s">
        <v>46</v>
      </c>
      <c r="E191" s="31" t="s">
        <v>315</v>
      </c>
    </row>
    <row r="192" spans="1:5" ht="140.25">
      <c r="A192" t="s">
        <v>47</v>
      </c>
      <c r="E192" s="29" t="s">
        <v>302</v>
      </c>
    </row>
    <row r="193" spans="1:16" ht="12.75">
      <c r="A193" s="18" t="s">
        <v>39</v>
      </c>
      <c s="23" t="s">
        <v>316</v>
      </c>
      <c s="23" t="s">
        <v>317</v>
      </c>
      <c s="18" t="s">
        <v>41</v>
      </c>
      <c s="24" t="s">
        <v>318</v>
      </c>
      <c s="25" t="s">
        <v>98</v>
      </c>
      <c s="26">
        <v>7509.359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12.75">
      <c r="A194" s="28" t="s">
        <v>44</v>
      </c>
      <c r="E194" s="29" t="s">
        <v>300</v>
      </c>
    </row>
    <row r="195" spans="1:5" ht="12.75">
      <c r="A195" s="30" t="s">
        <v>46</v>
      </c>
      <c r="E195" s="31" t="s">
        <v>319</v>
      </c>
    </row>
    <row r="196" spans="1:5" ht="140.25">
      <c r="A196" t="s">
        <v>47</v>
      </c>
      <c r="E196" s="29" t="s">
        <v>302</v>
      </c>
    </row>
    <row r="197" spans="1:16" ht="12.75">
      <c r="A197" s="18" t="s">
        <v>39</v>
      </c>
      <c s="23" t="s">
        <v>320</v>
      </c>
      <c s="23" t="s">
        <v>321</v>
      </c>
      <c s="18" t="s">
        <v>41</v>
      </c>
      <c s="24" t="s">
        <v>322</v>
      </c>
      <c s="25" t="s">
        <v>73</v>
      </c>
      <c s="26">
        <v>1.28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12.75">
      <c r="A198" s="28" t="s">
        <v>44</v>
      </c>
      <c r="E198" s="29" t="s">
        <v>323</v>
      </c>
    </row>
    <row r="199" spans="1:5" ht="12.75">
      <c r="A199" s="30" t="s">
        <v>46</v>
      </c>
      <c r="E199" s="31" t="s">
        <v>106</v>
      </c>
    </row>
    <row r="200" spans="1:5" ht="140.25">
      <c r="A200" t="s">
        <v>47</v>
      </c>
      <c r="E200" s="29" t="s">
        <v>324</v>
      </c>
    </row>
    <row r="201" spans="1:16" ht="12.75">
      <c r="A201" s="18" t="s">
        <v>39</v>
      </c>
      <c s="23" t="s">
        <v>325</v>
      </c>
      <c s="23" t="s">
        <v>326</v>
      </c>
      <c s="18" t="s">
        <v>41</v>
      </c>
      <c s="24" t="s">
        <v>327</v>
      </c>
      <c s="25" t="s">
        <v>98</v>
      </c>
      <c s="26">
        <v>52.62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25.5">
      <c r="A202" s="28" t="s">
        <v>44</v>
      </c>
      <c r="E202" s="29" t="s">
        <v>328</v>
      </c>
    </row>
    <row r="203" spans="1:5" ht="38.25">
      <c r="A203" s="30" t="s">
        <v>46</v>
      </c>
      <c r="E203" s="31" t="s">
        <v>329</v>
      </c>
    </row>
    <row r="204" spans="1:5" ht="153">
      <c r="A204" t="s">
        <v>47</v>
      </c>
      <c r="E204" s="29" t="s">
        <v>330</v>
      </c>
    </row>
    <row r="205" spans="1:16" ht="25.5">
      <c r="A205" s="18" t="s">
        <v>39</v>
      </c>
      <c s="23" t="s">
        <v>331</v>
      </c>
      <c s="23" t="s">
        <v>332</v>
      </c>
      <c s="18" t="s">
        <v>41</v>
      </c>
      <c s="24" t="s">
        <v>333</v>
      </c>
      <c s="25" t="s">
        <v>98</v>
      </c>
      <c s="26">
        <v>2.55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12.75">
      <c r="A206" s="28" t="s">
        <v>44</v>
      </c>
      <c r="E206" s="29" t="s">
        <v>334</v>
      </c>
    </row>
    <row r="207" spans="1:5" ht="12.75">
      <c r="A207" s="30" t="s">
        <v>46</v>
      </c>
      <c r="E207" s="31" t="s">
        <v>335</v>
      </c>
    </row>
    <row r="208" spans="1:5" ht="153">
      <c r="A208" t="s">
        <v>47</v>
      </c>
      <c r="E208" s="29" t="s">
        <v>330</v>
      </c>
    </row>
    <row r="209" spans="1:16" ht="12.75">
      <c r="A209" s="18" t="s">
        <v>39</v>
      </c>
      <c s="23" t="s">
        <v>336</v>
      </c>
      <c s="23" t="s">
        <v>337</v>
      </c>
      <c s="18" t="s">
        <v>41</v>
      </c>
      <c s="24" t="s">
        <v>338</v>
      </c>
      <c s="25" t="s">
        <v>98</v>
      </c>
      <c s="26">
        <v>16.47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12.75">
      <c r="A210" s="28" t="s">
        <v>44</v>
      </c>
      <c r="E210" s="29" t="s">
        <v>339</v>
      </c>
    </row>
    <row r="211" spans="1:5" ht="12.75">
      <c r="A211" s="30" t="s">
        <v>46</v>
      </c>
      <c r="E211" s="31" t="s">
        <v>340</v>
      </c>
    </row>
    <row r="212" spans="1:5" ht="153">
      <c r="A212" t="s">
        <v>47</v>
      </c>
      <c r="E212" s="29" t="s">
        <v>341</v>
      </c>
    </row>
    <row r="213" spans="1:16" ht="12.75">
      <c r="A213" s="18" t="s">
        <v>39</v>
      </c>
      <c s="23" t="s">
        <v>342</v>
      </c>
      <c s="23" t="s">
        <v>343</v>
      </c>
      <c s="18" t="s">
        <v>41</v>
      </c>
      <c s="24" t="s">
        <v>344</v>
      </c>
      <c s="25" t="s">
        <v>119</v>
      </c>
      <c s="26">
        <v>2448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12.75">
      <c r="A214" s="28" t="s">
        <v>44</v>
      </c>
      <c r="E214" s="29" t="s">
        <v>41</v>
      </c>
    </row>
    <row r="215" spans="1:5" ht="12.75">
      <c r="A215" s="30" t="s">
        <v>46</v>
      </c>
      <c r="E215" s="31" t="s">
        <v>131</v>
      </c>
    </row>
    <row r="216" spans="1:5" ht="38.25">
      <c r="A216" t="s">
        <v>47</v>
      </c>
      <c r="E216" s="29" t="s">
        <v>345</v>
      </c>
    </row>
    <row r="217" spans="1:18" ht="12.75" customHeight="1">
      <c r="A217" s="5" t="s">
        <v>37</v>
      </c>
      <c s="5"/>
      <c s="35" t="s">
        <v>102</v>
      </c>
      <c s="5"/>
      <c s="21" t="s">
        <v>346</v>
      </c>
      <c s="5"/>
      <c s="5"/>
      <c s="5"/>
      <c s="36">
        <f>0+Q217</f>
      </c>
      <c r="O217">
        <f>0+R217</f>
      </c>
      <c r="Q217">
        <f>0+I218+I222</f>
      </c>
      <c>
        <f>0+O218+O222</f>
      </c>
    </row>
    <row r="218" spans="1:16" ht="12.75">
      <c r="A218" s="18" t="s">
        <v>39</v>
      </c>
      <c s="23" t="s">
        <v>347</v>
      </c>
      <c s="23" t="s">
        <v>348</v>
      </c>
      <c s="18" t="s">
        <v>41</v>
      </c>
      <c s="24" t="s">
        <v>349</v>
      </c>
      <c s="25" t="s">
        <v>119</v>
      </c>
      <c s="26">
        <v>15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12.75">
      <c r="A219" s="28" t="s">
        <v>44</v>
      </c>
      <c r="E219" s="29" t="s">
        <v>350</v>
      </c>
    </row>
    <row r="220" spans="1:5" ht="12.75">
      <c r="A220" s="30" t="s">
        <v>46</v>
      </c>
      <c r="E220" s="31" t="s">
        <v>351</v>
      </c>
    </row>
    <row r="221" spans="1:5" ht="89.25">
      <c r="A221" t="s">
        <v>47</v>
      </c>
      <c r="E221" s="29" t="s">
        <v>352</v>
      </c>
    </row>
    <row r="222" spans="1:16" ht="12.75">
      <c r="A222" s="18" t="s">
        <v>39</v>
      </c>
      <c s="23" t="s">
        <v>353</v>
      </c>
      <c s="23" t="s">
        <v>354</v>
      </c>
      <c s="18" t="s">
        <v>41</v>
      </c>
      <c s="24" t="s">
        <v>355</v>
      </c>
      <c s="25" t="s">
        <v>98</v>
      </c>
      <c s="26">
        <v>30.7</v>
      </c>
      <c s="27">
        <v>0</v>
      </c>
      <c s="27">
        <f>ROUND(ROUND(H222,2)*ROUND(G222,3),2)</f>
      </c>
      <c r="O222">
        <f>(I222*21)/100</f>
      </c>
      <c t="s">
        <v>17</v>
      </c>
    </row>
    <row r="223" spans="1:5" ht="12.75">
      <c r="A223" s="28" t="s">
        <v>44</v>
      </c>
      <c r="E223" s="29" t="s">
        <v>356</v>
      </c>
    </row>
    <row r="224" spans="1:5" ht="12.75">
      <c r="A224" s="30" t="s">
        <v>46</v>
      </c>
      <c r="E224" s="31" t="s">
        <v>357</v>
      </c>
    </row>
    <row r="225" spans="1:5" ht="89.25">
      <c r="A225" t="s">
        <v>47</v>
      </c>
      <c r="E225" s="29" t="s">
        <v>358</v>
      </c>
    </row>
    <row r="226" spans="1:18" ht="12.75" customHeight="1">
      <c r="A226" s="5" t="s">
        <v>37</v>
      </c>
      <c s="5"/>
      <c s="35" t="s">
        <v>108</v>
      </c>
      <c s="5"/>
      <c s="21" t="s">
        <v>359</v>
      </c>
      <c s="5"/>
      <c s="5"/>
      <c s="5"/>
      <c s="36">
        <f>0+Q226</f>
      </c>
      <c r="O226">
        <f>0+R226</f>
      </c>
      <c r="Q226">
        <f>0+I227+I231+I235+I239</f>
      </c>
      <c>
        <f>0+O227+O231+O235+O239</f>
      </c>
    </row>
    <row r="227" spans="1:16" ht="12.75">
      <c r="A227" s="18" t="s">
        <v>39</v>
      </c>
      <c s="23" t="s">
        <v>360</v>
      </c>
      <c s="23" t="s">
        <v>361</v>
      </c>
      <c s="18" t="s">
        <v>41</v>
      </c>
      <c s="24" t="s">
        <v>362</v>
      </c>
      <c s="25" t="s">
        <v>55</v>
      </c>
      <c s="26">
        <v>31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44</v>
      </c>
      <c r="E228" s="29" t="s">
        <v>363</v>
      </c>
    </row>
    <row r="229" spans="1:5" ht="12.75">
      <c r="A229" s="30" t="s">
        <v>46</v>
      </c>
      <c r="E229" s="31" t="s">
        <v>364</v>
      </c>
    </row>
    <row r="230" spans="1:5" ht="76.5">
      <c r="A230" t="s">
        <v>47</v>
      </c>
      <c r="E230" s="29" t="s">
        <v>365</v>
      </c>
    </row>
    <row r="231" spans="1:16" ht="12.75">
      <c r="A231" s="18" t="s">
        <v>39</v>
      </c>
      <c s="23" t="s">
        <v>366</v>
      </c>
      <c s="23" t="s">
        <v>367</v>
      </c>
      <c s="18" t="s">
        <v>41</v>
      </c>
      <c s="24" t="s">
        <v>368</v>
      </c>
      <c s="25" t="s">
        <v>55</v>
      </c>
      <c s="26">
        <v>4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44</v>
      </c>
      <c r="E232" s="29" t="s">
        <v>41</v>
      </c>
    </row>
    <row r="233" spans="1:5" ht="12.75">
      <c r="A233" s="30" t="s">
        <v>46</v>
      </c>
      <c r="E233" s="31" t="s">
        <v>369</v>
      </c>
    </row>
    <row r="234" spans="1:5" ht="76.5">
      <c r="A234" t="s">
        <v>47</v>
      </c>
      <c r="E234" s="29" t="s">
        <v>365</v>
      </c>
    </row>
    <row r="235" spans="1:16" ht="12.75">
      <c r="A235" s="18" t="s">
        <v>39</v>
      </c>
      <c s="23" t="s">
        <v>370</v>
      </c>
      <c s="23" t="s">
        <v>371</v>
      </c>
      <c s="18" t="s">
        <v>41</v>
      </c>
      <c s="24" t="s">
        <v>372</v>
      </c>
      <c s="25" t="s">
        <v>55</v>
      </c>
      <c s="26">
        <v>5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44</v>
      </c>
      <c r="E236" s="29" t="s">
        <v>373</v>
      </c>
    </row>
    <row r="237" spans="1:5" ht="12.75">
      <c r="A237" s="30" t="s">
        <v>46</v>
      </c>
      <c r="E237" s="31" t="s">
        <v>374</v>
      </c>
    </row>
    <row r="238" spans="1:5" ht="25.5">
      <c r="A238" t="s">
        <v>47</v>
      </c>
      <c r="E238" s="29" t="s">
        <v>375</v>
      </c>
    </row>
    <row r="239" spans="1:16" ht="12.75">
      <c r="A239" s="18" t="s">
        <v>39</v>
      </c>
      <c s="23" t="s">
        <v>376</v>
      </c>
      <c s="23" t="s">
        <v>377</v>
      </c>
      <c s="18" t="s">
        <v>41</v>
      </c>
      <c s="24" t="s">
        <v>378</v>
      </c>
      <c s="25" t="s">
        <v>119</v>
      </c>
      <c s="26">
        <v>15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44</v>
      </c>
      <c r="E240" s="29" t="s">
        <v>41</v>
      </c>
    </row>
    <row r="241" spans="1:5" ht="12.75">
      <c r="A241" s="30" t="s">
        <v>46</v>
      </c>
      <c r="E241" s="31" t="s">
        <v>379</v>
      </c>
    </row>
    <row r="242" spans="1:5" ht="51">
      <c r="A242" t="s">
        <v>47</v>
      </c>
      <c r="E242" s="29" t="s">
        <v>380</v>
      </c>
    </row>
    <row r="243" spans="1:18" ht="12.75" customHeight="1">
      <c r="A243" s="5" t="s">
        <v>37</v>
      </c>
      <c s="5"/>
      <c s="35" t="s">
        <v>34</v>
      </c>
      <c s="5"/>
      <c s="21" t="s">
        <v>381</v>
      </c>
      <c s="5"/>
      <c s="5"/>
      <c s="5"/>
      <c s="36">
        <f>0+Q243</f>
      </c>
      <c r="O243">
        <f>0+R243</f>
      </c>
      <c r="Q243">
        <f>0+I244+I248+I252+I256+I260+I264+I268+I272+I276+I280+I284+I288+I292+I296</f>
      </c>
      <c>
        <f>0+O244+O248+O252+O256+O260+O264+O268+O272+O276+O280+O284+O288+O292+O296</f>
      </c>
    </row>
    <row r="244" spans="1:16" ht="12.75">
      <c r="A244" s="18" t="s">
        <v>39</v>
      </c>
      <c s="23" t="s">
        <v>382</v>
      </c>
      <c s="23" t="s">
        <v>383</v>
      </c>
      <c s="18" t="s">
        <v>41</v>
      </c>
      <c s="24" t="s">
        <v>384</v>
      </c>
      <c s="25" t="s">
        <v>119</v>
      </c>
      <c s="26">
        <v>15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12.75">
      <c r="A245" s="28" t="s">
        <v>44</v>
      </c>
      <c r="E245" s="29" t="s">
        <v>385</v>
      </c>
    </row>
    <row r="246" spans="1:5" ht="12.75">
      <c r="A246" s="30" t="s">
        <v>46</v>
      </c>
      <c r="E246" s="31" t="s">
        <v>379</v>
      </c>
    </row>
    <row r="247" spans="1:5" ht="38.25">
      <c r="A247" t="s">
        <v>47</v>
      </c>
      <c r="E247" s="29" t="s">
        <v>386</v>
      </c>
    </row>
    <row r="248" spans="1:16" ht="25.5">
      <c r="A248" s="18" t="s">
        <v>39</v>
      </c>
      <c s="23" t="s">
        <v>387</v>
      </c>
      <c s="23" t="s">
        <v>388</v>
      </c>
      <c s="18" t="s">
        <v>41</v>
      </c>
      <c s="24" t="s">
        <v>389</v>
      </c>
      <c s="25" t="s">
        <v>119</v>
      </c>
      <c s="26">
        <v>30.7</v>
      </c>
      <c s="27">
        <v>0</v>
      </c>
      <c s="27">
        <f>ROUND(ROUND(H248,2)*ROUND(G248,3),2)</f>
      </c>
      <c r="O248">
        <f>(I248*21)/100</f>
      </c>
      <c t="s">
        <v>17</v>
      </c>
    </row>
    <row r="249" spans="1:5" ht="12.75">
      <c r="A249" s="28" t="s">
        <v>44</v>
      </c>
      <c r="E249" s="29" t="s">
        <v>390</v>
      </c>
    </row>
    <row r="250" spans="1:5" ht="12.75">
      <c r="A250" s="30" t="s">
        <v>46</v>
      </c>
      <c r="E250" s="31" t="s">
        <v>391</v>
      </c>
    </row>
    <row r="251" spans="1:5" ht="127.5">
      <c r="A251" t="s">
        <v>47</v>
      </c>
      <c r="E251" s="29" t="s">
        <v>392</v>
      </c>
    </row>
    <row r="252" spans="1:16" ht="12.75">
      <c r="A252" s="18" t="s">
        <v>39</v>
      </c>
      <c s="23" t="s">
        <v>393</v>
      </c>
      <c s="23" t="s">
        <v>394</v>
      </c>
      <c s="18" t="s">
        <v>41</v>
      </c>
      <c s="24" t="s">
        <v>395</v>
      </c>
      <c s="25" t="s">
        <v>55</v>
      </c>
      <c s="26">
        <v>10</v>
      </c>
      <c s="27">
        <v>0</v>
      </c>
      <c s="27">
        <f>ROUND(ROUND(H252,2)*ROUND(G252,3),2)</f>
      </c>
      <c r="O252">
        <f>(I252*21)/100</f>
      </c>
      <c t="s">
        <v>17</v>
      </c>
    </row>
    <row r="253" spans="1:5" ht="25.5">
      <c r="A253" s="28" t="s">
        <v>44</v>
      </c>
      <c r="E253" s="29" t="s">
        <v>396</v>
      </c>
    </row>
    <row r="254" spans="1:5" ht="12.75">
      <c r="A254" s="30" t="s">
        <v>46</v>
      </c>
      <c r="E254" s="31" t="s">
        <v>397</v>
      </c>
    </row>
    <row r="255" spans="1:5" ht="51">
      <c r="A255" t="s">
        <v>47</v>
      </c>
      <c r="E255" s="29" t="s">
        <v>398</v>
      </c>
    </row>
    <row r="256" spans="1:16" ht="12.75">
      <c r="A256" s="18" t="s">
        <v>39</v>
      </c>
      <c s="23" t="s">
        <v>399</v>
      </c>
      <c s="23" t="s">
        <v>400</v>
      </c>
      <c s="18" t="s">
        <v>41</v>
      </c>
      <c s="24" t="s">
        <v>401</v>
      </c>
      <c s="25" t="s">
        <v>55</v>
      </c>
      <c s="26">
        <v>1</v>
      </c>
      <c s="27">
        <v>0</v>
      </c>
      <c s="27">
        <f>ROUND(ROUND(H256,2)*ROUND(G256,3),2)</f>
      </c>
      <c r="O256">
        <f>(I256*21)/100</f>
      </c>
      <c t="s">
        <v>17</v>
      </c>
    </row>
    <row r="257" spans="1:5" ht="12.75">
      <c r="A257" s="28" t="s">
        <v>44</v>
      </c>
      <c r="E257" s="29" t="s">
        <v>402</v>
      </c>
    </row>
    <row r="258" spans="1:5" ht="12.75">
      <c r="A258" s="30" t="s">
        <v>46</v>
      </c>
      <c r="E258" s="31" t="s">
        <v>403</v>
      </c>
    </row>
    <row r="259" spans="1:5" ht="25.5">
      <c r="A259" t="s">
        <v>47</v>
      </c>
      <c r="E259" s="29" t="s">
        <v>404</v>
      </c>
    </row>
    <row r="260" spans="1:16" ht="12.75">
      <c r="A260" s="18" t="s">
        <v>39</v>
      </c>
      <c s="23" t="s">
        <v>405</v>
      </c>
      <c s="23" t="s">
        <v>406</v>
      </c>
      <c s="18" t="s">
        <v>41</v>
      </c>
      <c s="24" t="s">
        <v>407</v>
      </c>
      <c s="25" t="s">
        <v>73</v>
      </c>
      <c s="26">
        <v>0.044</v>
      </c>
      <c s="27">
        <v>0</v>
      </c>
      <c s="27">
        <f>ROUND(ROUND(H260,2)*ROUND(G260,3),2)</f>
      </c>
      <c r="O260">
        <f>(I260*21)/100</f>
      </c>
      <c t="s">
        <v>17</v>
      </c>
    </row>
    <row r="261" spans="1:5" ht="25.5">
      <c r="A261" s="28" t="s">
        <v>44</v>
      </c>
      <c r="E261" s="29" t="s">
        <v>408</v>
      </c>
    </row>
    <row r="262" spans="1:5" ht="12.75">
      <c r="A262" s="30" t="s">
        <v>46</v>
      </c>
      <c r="E262" s="31" t="s">
        <v>409</v>
      </c>
    </row>
    <row r="263" spans="1:5" ht="51">
      <c r="A263" t="s">
        <v>47</v>
      </c>
      <c r="E263" s="29" t="s">
        <v>410</v>
      </c>
    </row>
    <row r="264" spans="1:16" ht="12.75">
      <c r="A264" s="18" t="s">
        <v>39</v>
      </c>
      <c s="23" t="s">
        <v>411</v>
      </c>
      <c s="23" t="s">
        <v>412</v>
      </c>
      <c s="18" t="s">
        <v>41</v>
      </c>
      <c s="24" t="s">
        <v>413</v>
      </c>
      <c s="25" t="s">
        <v>119</v>
      </c>
      <c s="26">
        <v>1521.84</v>
      </c>
      <c s="27">
        <v>0</v>
      </c>
      <c s="27">
        <f>ROUND(ROUND(H264,2)*ROUND(G264,3),2)</f>
      </c>
      <c r="O264">
        <f>(I264*21)/100</f>
      </c>
      <c t="s">
        <v>17</v>
      </c>
    </row>
    <row r="265" spans="1:5" ht="12.75">
      <c r="A265" s="28" t="s">
        <v>44</v>
      </c>
      <c r="E265" s="29" t="s">
        <v>414</v>
      </c>
    </row>
    <row r="266" spans="1:5" ht="12.75">
      <c r="A266" s="30" t="s">
        <v>46</v>
      </c>
      <c r="E266" s="31" t="s">
        <v>415</v>
      </c>
    </row>
    <row r="267" spans="1:5" ht="51">
      <c r="A267" t="s">
        <v>47</v>
      </c>
      <c r="E267" s="29" t="s">
        <v>416</v>
      </c>
    </row>
    <row r="268" spans="1:16" ht="12.75">
      <c r="A268" s="18" t="s">
        <v>39</v>
      </c>
      <c s="23" t="s">
        <v>417</v>
      </c>
      <c s="23" t="s">
        <v>418</v>
      </c>
      <c s="18" t="s">
        <v>41</v>
      </c>
      <c s="24" t="s">
        <v>419</v>
      </c>
      <c s="25" t="s">
        <v>119</v>
      </c>
      <c s="26">
        <v>266.22</v>
      </c>
      <c s="27">
        <v>0</v>
      </c>
      <c s="27">
        <f>ROUND(ROUND(H268,2)*ROUND(G268,3),2)</f>
      </c>
      <c r="O268">
        <f>(I268*21)/100</f>
      </c>
      <c t="s">
        <v>17</v>
      </c>
    </row>
    <row r="269" spans="1:5" ht="12.75">
      <c r="A269" s="28" t="s">
        <v>44</v>
      </c>
      <c r="E269" s="29" t="s">
        <v>420</v>
      </c>
    </row>
    <row r="270" spans="1:5" ht="12.75">
      <c r="A270" s="30" t="s">
        <v>46</v>
      </c>
      <c r="E270" s="31" t="s">
        <v>421</v>
      </c>
    </row>
    <row r="271" spans="1:5" ht="89.25">
      <c r="A271" t="s">
        <v>47</v>
      </c>
      <c r="E271" s="29" t="s">
        <v>422</v>
      </c>
    </row>
    <row r="272" spans="1:16" ht="12.75">
      <c r="A272" s="18" t="s">
        <v>39</v>
      </c>
      <c s="23" t="s">
        <v>423</v>
      </c>
      <c s="23" t="s">
        <v>424</v>
      </c>
      <c s="18" t="s">
        <v>41</v>
      </c>
      <c s="24" t="s">
        <v>425</v>
      </c>
      <c s="25" t="s">
        <v>98</v>
      </c>
      <c s="26">
        <v>37.98</v>
      </c>
      <c s="27">
        <v>0</v>
      </c>
      <c s="27">
        <f>ROUND(ROUND(H272,2)*ROUND(G272,3),2)</f>
      </c>
      <c r="O272">
        <f>(I272*21)/100</f>
      </c>
      <c t="s">
        <v>17</v>
      </c>
    </row>
    <row r="273" spans="1:5" ht="25.5">
      <c r="A273" s="28" t="s">
        <v>44</v>
      </c>
      <c r="E273" s="29" t="s">
        <v>426</v>
      </c>
    </row>
    <row r="274" spans="1:5" ht="12.75">
      <c r="A274" s="30" t="s">
        <v>46</v>
      </c>
      <c r="E274" s="31" t="s">
        <v>427</v>
      </c>
    </row>
    <row r="275" spans="1:5" ht="102">
      <c r="A275" t="s">
        <v>47</v>
      </c>
      <c r="E275" s="29" t="s">
        <v>428</v>
      </c>
    </row>
    <row r="276" spans="1:16" ht="12.75">
      <c r="A276" s="18" t="s">
        <v>39</v>
      </c>
      <c s="23" t="s">
        <v>429</v>
      </c>
      <c s="23" t="s">
        <v>430</v>
      </c>
      <c s="18" t="s">
        <v>41</v>
      </c>
      <c s="24" t="s">
        <v>431</v>
      </c>
      <c s="25" t="s">
        <v>119</v>
      </c>
      <c s="26">
        <v>32</v>
      </c>
      <c s="27">
        <v>0</v>
      </c>
      <c s="27">
        <f>ROUND(ROUND(H276,2)*ROUND(G276,3),2)</f>
      </c>
      <c r="O276">
        <f>(I276*21)/100</f>
      </c>
      <c t="s">
        <v>17</v>
      </c>
    </row>
    <row r="277" spans="1:5" ht="12.75">
      <c r="A277" s="28" t="s">
        <v>44</v>
      </c>
      <c r="E277" s="29" t="s">
        <v>432</v>
      </c>
    </row>
    <row r="278" spans="1:5" ht="38.25">
      <c r="A278" s="30" t="s">
        <v>46</v>
      </c>
      <c r="E278" s="31" t="s">
        <v>433</v>
      </c>
    </row>
    <row r="279" spans="1:5" ht="76.5">
      <c r="A279" t="s">
        <v>47</v>
      </c>
      <c r="E279" s="29" t="s">
        <v>434</v>
      </c>
    </row>
    <row r="280" spans="1:16" ht="12.75">
      <c r="A280" s="18" t="s">
        <v>39</v>
      </c>
      <c s="23" t="s">
        <v>435</v>
      </c>
      <c s="23" t="s">
        <v>436</v>
      </c>
      <c s="18" t="s">
        <v>41</v>
      </c>
      <c s="24" t="s">
        <v>437</v>
      </c>
      <c s="25" t="s">
        <v>55</v>
      </c>
      <c s="26">
        <v>1</v>
      </c>
      <c s="27">
        <v>0</v>
      </c>
      <c s="27">
        <f>ROUND(ROUND(H280,2)*ROUND(G280,3),2)</f>
      </c>
      <c r="O280">
        <f>(I280*21)/100</f>
      </c>
      <c t="s">
        <v>17</v>
      </c>
    </row>
    <row r="281" spans="1:5" ht="12.75">
      <c r="A281" s="28" t="s">
        <v>44</v>
      </c>
      <c r="E281" s="29" t="s">
        <v>438</v>
      </c>
    </row>
    <row r="282" spans="1:5" ht="12.75">
      <c r="A282" s="30" t="s">
        <v>46</v>
      </c>
      <c r="E282" s="31" t="s">
        <v>41</v>
      </c>
    </row>
    <row r="283" spans="1:5" ht="38.25">
      <c r="A283" t="s">
        <v>47</v>
      </c>
      <c r="E283" s="29" t="s">
        <v>439</v>
      </c>
    </row>
    <row r="284" spans="1:16" ht="12.75">
      <c r="A284" s="18" t="s">
        <v>39</v>
      </c>
      <c s="23" t="s">
        <v>440</v>
      </c>
      <c s="23" t="s">
        <v>441</v>
      </c>
      <c s="18" t="s">
        <v>41</v>
      </c>
      <c s="24" t="s">
        <v>442</v>
      </c>
      <c s="25" t="s">
        <v>73</v>
      </c>
      <c s="26">
        <v>0.15</v>
      </c>
      <c s="27">
        <v>0</v>
      </c>
      <c s="27">
        <f>ROUND(ROUND(H284,2)*ROUND(G284,3),2)</f>
      </c>
      <c r="O284">
        <f>(I284*21)/100</f>
      </c>
      <c t="s">
        <v>17</v>
      </c>
    </row>
    <row r="285" spans="1:5" ht="12.75">
      <c r="A285" s="28" t="s">
        <v>44</v>
      </c>
      <c r="E285" s="29" t="s">
        <v>443</v>
      </c>
    </row>
    <row r="286" spans="1:5" ht="12.75">
      <c r="A286" s="30" t="s">
        <v>46</v>
      </c>
      <c r="E286" s="31" t="s">
        <v>444</v>
      </c>
    </row>
    <row r="287" spans="1:5" ht="102">
      <c r="A287" t="s">
        <v>47</v>
      </c>
      <c r="E287" s="29" t="s">
        <v>445</v>
      </c>
    </row>
    <row r="288" spans="1:16" ht="12.75">
      <c r="A288" s="18" t="s">
        <v>39</v>
      </c>
      <c s="23" t="s">
        <v>446</v>
      </c>
      <c s="23" t="s">
        <v>447</v>
      </c>
      <c s="18" t="s">
        <v>41</v>
      </c>
      <c s="24" t="s">
        <v>448</v>
      </c>
      <c s="25" t="s">
        <v>73</v>
      </c>
      <c s="26">
        <v>0.625</v>
      </c>
      <c s="27">
        <v>0</v>
      </c>
      <c s="27">
        <f>ROUND(ROUND(H288,2)*ROUND(G288,3),2)</f>
      </c>
      <c r="O288">
        <f>(I288*21)/100</f>
      </c>
      <c t="s">
        <v>17</v>
      </c>
    </row>
    <row r="289" spans="1:5" ht="25.5">
      <c r="A289" s="28" t="s">
        <v>44</v>
      </c>
      <c r="E289" s="29" t="s">
        <v>449</v>
      </c>
    </row>
    <row r="290" spans="1:5" ht="12.75">
      <c r="A290" s="30" t="s">
        <v>46</v>
      </c>
      <c r="E290" s="31" t="s">
        <v>450</v>
      </c>
    </row>
    <row r="291" spans="1:5" ht="102">
      <c r="A291" t="s">
        <v>47</v>
      </c>
      <c r="E291" s="29" t="s">
        <v>445</v>
      </c>
    </row>
    <row r="292" spans="1:16" ht="12.75">
      <c r="A292" s="18" t="s">
        <v>39</v>
      </c>
      <c s="23" t="s">
        <v>451</v>
      </c>
      <c s="23" t="s">
        <v>452</v>
      </c>
      <c s="18" t="s">
        <v>41</v>
      </c>
      <c s="24" t="s">
        <v>453</v>
      </c>
      <c s="25" t="s">
        <v>73</v>
      </c>
      <c s="26">
        <v>3.6</v>
      </c>
      <c s="27">
        <v>0</v>
      </c>
      <c s="27">
        <f>ROUND(ROUND(H292,2)*ROUND(G292,3),2)</f>
      </c>
      <c r="O292">
        <f>(I292*21)/100</f>
      </c>
      <c t="s">
        <v>17</v>
      </c>
    </row>
    <row r="293" spans="1:5" ht="12.75">
      <c r="A293" s="28" t="s">
        <v>44</v>
      </c>
      <c r="E293" s="29" t="s">
        <v>454</v>
      </c>
    </row>
    <row r="294" spans="1:5" ht="12.75">
      <c r="A294" s="30" t="s">
        <v>46</v>
      </c>
      <c r="E294" s="31" t="s">
        <v>455</v>
      </c>
    </row>
    <row r="295" spans="1:5" ht="102">
      <c r="A295" t="s">
        <v>47</v>
      </c>
      <c r="E295" s="29" t="s">
        <v>445</v>
      </c>
    </row>
    <row r="296" spans="1:16" ht="12.75">
      <c r="A296" s="18" t="s">
        <v>39</v>
      </c>
      <c s="23" t="s">
        <v>456</v>
      </c>
      <c s="23" t="s">
        <v>457</v>
      </c>
      <c s="18" t="s">
        <v>41</v>
      </c>
      <c s="24" t="s">
        <v>458</v>
      </c>
      <c s="25" t="s">
        <v>55</v>
      </c>
      <c s="26">
        <v>22</v>
      </c>
      <c s="27">
        <v>0</v>
      </c>
      <c s="27">
        <f>ROUND(ROUND(H296,2)*ROUND(G296,3),2)</f>
      </c>
      <c r="O296">
        <f>(I296*21)/100</f>
      </c>
      <c t="s">
        <v>17</v>
      </c>
    </row>
    <row r="297" spans="1:5" ht="12.75">
      <c r="A297" s="28" t="s">
        <v>44</v>
      </c>
      <c r="E297" s="29" t="s">
        <v>459</v>
      </c>
    </row>
    <row r="298" spans="1:5" ht="12.75">
      <c r="A298" s="30" t="s">
        <v>46</v>
      </c>
      <c r="E298" s="31" t="s">
        <v>460</v>
      </c>
    </row>
    <row r="299" spans="1:5" ht="89.25">
      <c r="A299" t="s">
        <v>47</v>
      </c>
      <c r="E299" s="29" t="s">
        <v>461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462</v>
      </c>
      <c s="32">
        <f>0+I8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462</v>
      </c>
      <c s="5"/>
      <c s="14" t="s">
        <v>463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34</v>
      </c>
      <c s="19"/>
      <c s="21" t="s">
        <v>381</v>
      </c>
      <c s="19"/>
      <c s="19"/>
      <c s="19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25.5">
      <c r="A9" s="18" t="s">
        <v>39</v>
      </c>
      <c s="23" t="s">
        <v>23</v>
      </c>
      <c s="23" t="s">
        <v>464</v>
      </c>
      <c s="18" t="s">
        <v>41</v>
      </c>
      <c s="24" t="s">
        <v>465</v>
      </c>
      <c s="25" t="s">
        <v>55</v>
      </c>
      <c s="26">
        <v>25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38.25">
      <c r="A10" s="28" t="s">
        <v>44</v>
      </c>
      <c r="E10" s="29" t="s">
        <v>466</v>
      </c>
    </row>
    <row r="11" spans="1:5" ht="63.75">
      <c r="A11" s="30" t="s">
        <v>46</v>
      </c>
      <c r="E11" s="31" t="s">
        <v>467</v>
      </c>
    </row>
    <row r="12" spans="1:5" ht="25.5">
      <c r="A12" t="s">
        <v>47</v>
      </c>
      <c r="E12" s="29" t="s">
        <v>468</v>
      </c>
    </row>
    <row r="13" spans="1:16" ht="25.5">
      <c r="A13" s="18" t="s">
        <v>39</v>
      </c>
      <c s="23" t="s">
        <v>17</v>
      </c>
      <c s="23" t="s">
        <v>469</v>
      </c>
      <c s="18" t="s">
        <v>41</v>
      </c>
      <c s="24" t="s">
        <v>470</v>
      </c>
      <c s="25" t="s">
        <v>55</v>
      </c>
      <c s="26">
        <v>2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471</v>
      </c>
    </row>
    <row r="15" spans="1:5" ht="12.75">
      <c r="A15" s="30" t="s">
        <v>46</v>
      </c>
      <c r="E15" s="31" t="s">
        <v>472</v>
      </c>
    </row>
    <row r="16" spans="1:5" ht="63.75">
      <c r="A16" t="s">
        <v>47</v>
      </c>
      <c r="E16" s="29" t="s">
        <v>473</v>
      </c>
    </row>
    <row r="17" spans="1:16" ht="12.75">
      <c r="A17" s="18" t="s">
        <v>39</v>
      </c>
      <c s="23" t="s">
        <v>16</v>
      </c>
      <c s="23" t="s">
        <v>474</v>
      </c>
      <c s="18" t="s">
        <v>41</v>
      </c>
      <c s="24" t="s">
        <v>475</v>
      </c>
      <c s="25" t="s">
        <v>55</v>
      </c>
      <c s="26">
        <v>21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38.25">
      <c r="A18" s="28" t="s">
        <v>44</v>
      </c>
      <c r="E18" s="29" t="s">
        <v>476</v>
      </c>
    </row>
    <row r="19" spans="1:5" ht="51">
      <c r="A19" s="30" t="s">
        <v>46</v>
      </c>
      <c r="E19" s="31" t="s">
        <v>477</v>
      </c>
    </row>
    <row r="20" spans="1:5" ht="25.5">
      <c r="A20" t="s">
        <v>47</v>
      </c>
      <c r="E20" s="29" t="s">
        <v>404</v>
      </c>
    </row>
    <row r="21" spans="1:16" ht="12.75">
      <c r="A21" s="18" t="s">
        <v>39</v>
      </c>
      <c s="23" t="s">
        <v>27</v>
      </c>
      <c s="23" t="s">
        <v>478</v>
      </c>
      <c s="18" t="s">
        <v>41</v>
      </c>
      <c s="24" t="s">
        <v>479</v>
      </c>
      <c s="25" t="s">
        <v>480</v>
      </c>
      <c s="26">
        <v>4270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41</v>
      </c>
    </row>
    <row r="23" spans="1:5" ht="63.75">
      <c r="A23" s="30" t="s">
        <v>46</v>
      </c>
      <c r="E23" s="31" t="s">
        <v>481</v>
      </c>
    </row>
    <row r="24" spans="1:5" ht="25.5">
      <c r="A24" t="s">
        <v>47</v>
      </c>
      <c r="E24" s="29" t="s">
        <v>482</v>
      </c>
    </row>
    <row r="25" spans="1:16" ht="12.75">
      <c r="A25" s="18" t="s">
        <v>39</v>
      </c>
      <c s="23" t="s">
        <v>29</v>
      </c>
      <c s="23" t="s">
        <v>483</v>
      </c>
      <c s="18" t="s">
        <v>41</v>
      </c>
      <c s="24" t="s">
        <v>484</v>
      </c>
      <c s="25" t="s">
        <v>55</v>
      </c>
      <c s="26">
        <v>4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44</v>
      </c>
      <c r="E26" s="29" t="s">
        <v>485</v>
      </c>
    </row>
    <row r="27" spans="1:5" ht="38.25">
      <c r="A27" s="30" t="s">
        <v>46</v>
      </c>
      <c r="E27" s="31" t="s">
        <v>486</v>
      </c>
    </row>
    <row r="28" spans="1:5" ht="76.5">
      <c r="A28" t="s">
        <v>47</v>
      </c>
      <c r="E28" s="29" t="s">
        <v>487</v>
      </c>
    </row>
    <row r="29" spans="1:16" ht="12.75">
      <c r="A29" s="18" t="s">
        <v>39</v>
      </c>
      <c s="23" t="s">
        <v>31</v>
      </c>
      <c s="23" t="s">
        <v>488</v>
      </c>
      <c s="18" t="s">
        <v>41</v>
      </c>
      <c s="24" t="s">
        <v>489</v>
      </c>
      <c s="25" t="s">
        <v>55</v>
      </c>
      <c s="26">
        <v>4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44</v>
      </c>
      <c r="E30" s="29" t="s">
        <v>41</v>
      </c>
    </row>
    <row r="31" spans="1:5" ht="38.25">
      <c r="A31" s="30" t="s">
        <v>46</v>
      </c>
      <c r="E31" s="31" t="s">
        <v>486</v>
      </c>
    </row>
    <row r="32" spans="1:5" ht="25.5">
      <c r="A32" t="s">
        <v>47</v>
      </c>
      <c r="E32" s="29" t="s">
        <v>490</v>
      </c>
    </row>
    <row r="33" spans="1:16" ht="12.75">
      <c r="A33" s="18" t="s">
        <v>39</v>
      </c>
      <c s="23" t="s">
        <v>102</v>
      </c>
      <c s="23" t="s">
        <v>491</v>
      </c>
      <c s="18" t="s">
        <v>41</v>
      </c>
      <c s="24" t="s">
        <v>492</v>
      </c>
      <c s="25" t="s">
        <v>480</v>
      </c>
      <c s="26">
        <v>420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38.25">
      <c r="A35" s="30" t="s">
        <v>46</v>
      </c>
      <c r="E35" s="31" t="s">
        <v>493</v>
      </c>
    </row>
    <row r="36" spans="1:5" ht="25.5">
      <c r="A36" t="s">
        <v>47</v>
      </c>
      <c r="E36" s="29" t="s">
        <v>494</v>
      </c>
    </row>
    <row r="37" spans="1:16" ht="12.75">
      <c r="A37" s="18" t="s">
        <v>39</v>
      </c>
      <c s="23" t="s">
        <v>108</v>
      </c>
      <c s="23" t="s">
        <v>495</v>
      </c>
      <c s="18" t="s">
        <v>41</v>
      </c>
      <c s="24" t="s">
        <v>496</v>
      </c>
      <c s="25" t="s">
        <v>55</v>
      </c>
      <c s="26">
        <v>4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38.25">
      <c r="A39" s="30" t="s">
        <v>46</v>
      </c>
      <c r="E39" s="31" t="s">
        <v>486</v>
      </c>
    </row>
    <row r="40" spans="1:5" ht="63.75">
      <c r="A40" t="s">
        <v>47</v>
      </c>
      <c r="E40" s="29" t="s">
        <v>497</v>
      </c>
    </row>
    <row r="41" spans="1:16" ht="12.75">
      <c r="A41" s="18" t="s">
        <v>39</v>
      </c>
      <c s="23" t="s">
        <v>34</v>
      </c>
      <c s="23" t="s">
        <v>498</v>
      </c>
      <c s="18" t="s">
        <v>41</v>
      </c>
      <c s="24" t="s">
        <v>499</v>
      </c>
      <c s="25" t="s">
        <v>55</v>
      </c>
      <c s="26">
        <v>4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41</v>
      </c>
    </row>
    <row r="43" spans="1:5" ht="12.75">
      <c r="A43" s="30" t="s">
        <v>46</v>
      </c>
      <c r="E43" s="31" t="s">
        <v>500</v>
      </c>
    </row>
    <row r="44" spans="1:5" ht="25.5">
      <c r="A44" t="s">
        <v>47</v>
      </c>
      <c r="E44" s="29" t="s">
        <v>490</v>
      </c>
    </row>
    <row r="45" spans="1:16" ht="12.75">
      <c r="A45" s="18" t="s">
        <v>39</v>
      </c>
      <c s="23" t="s">
        <v>36</v>
      </c>
      <c s="23" t="s">
        <v>501</v>
      </c>
      <c s="18" t="s">
        <v>41</v>
      </c>
      <c s="24" t="s">
        <v>502</v>
      </c>
      <c s="25" t="s">
        <v>480</v>
      </c>
      <c s="26">
        <v>420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41</v>
      </c>
    </row>
    <row r="47" spans="1:5" ht="38.25">
      <c r="A47" s="30" t="s">
        <v>46</v>
      </c>
      <c r="E47" s="31" t="s">
        <v>503</v>
      </c>
    </row>
    <row r="48" spans="1:5" ht="25.5">
      <c r="A48" t="s">
        <v>47</v>
      </c>
      <c r="E48" s="29" t="s">
        <v>494</v>
      </c>
    </row>
    <row r="49" spans="1:16" ht="25.5">
      <c r="A49" s="18" t="s">
        <v>39</v>
      </c>
      <c s="23" t="s">
        <v>122</v>
      </c>
      <c s="23" t="s">
        <v>504</v>
      </c>
      <c s="18" t="s">
        <v>41</v>
      </c>
      <c s="24" t="s">
        <v>505</v>
      </c>
      <c s="25" t="s">
        <v>98</v>
      </c>
      <c s="26">
        <v>48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506</v>
      </c>
    </row>
    <row r="51" spans="1:5" ht="12.75">
      <c r="A51" s="30" t="s">
        <v>46</v>
      </c>
      <c r="E51" s="31" t="s">
        <v>507</v>
      </c>
    </row>
    <row r="52" spans="1:5" ht="178.5">
      <c r="A52" t="s">
        <v>47</v>
      </c>
      <c r="E52" s="29" t="s">
        <v>508</v>
      </c>
    </row>
    <row r="53" spans="1:16" ht="12.75">
      <c r="A53" s="18" t="s">
        <v>39</v>
      </c>
      <c s="23" t="s">
        <v>127</v>
      </c>
      <c s="23" t="s">
        <v>509</v>
      </c>
      <c s="18" t="s">
        <v>41</v>
      </c>
      <c s="24" t="s">
        <v>510</v>
      </c>
      <c s="25" t="s">
        <v>98</v>
      </c>
      <c s="26">
        <v>48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511</v>
      </c>
    </row>
    <row r="55" spans="1:5" ht="12.75">
      <c r="A55" s="30" t="s">
        <v>46</v>
      </c>
      <c r="E55" s="31" t="s">
        <v>512</v>
      </c>
    </row>
    <row r="56" spans="1:5" ht="178.5">
      <c r="A56" t="s">
        <v>47</v>
      </c>
      <c r="E56" s="29" t="s">
        <v>513</v>
      </c>
    </row>
    <row r="57" spans="1:16" ht="25.5">
      <c r="A57" s="18" t="s">
        <v>39</v>
      </c>
      <c s="23" t="s">
        <v>133</v>
      </c>
      <c s="23" t="s">
        <v>514</v>
      </c>
      <c s="18" t="s">
        <v>41</v>
      </c>
      <c s="24" t="s">
        <v>515</v>
      </c>
      <c s="25" t="s">
        <v>516</v>
      </c>
      <c s="26">
        <v>30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517</v>
      </c>
    </row>
    <row r="59" spans="1:5" ht="12.75">
      <c r="A59" s="30" t="s">
        <v>46</v>
      </c>
      <c r="E59" s="31" t="s">
        <v>518</v>
      </c>
    </row>
    <row r="60" spans="1:5" ht="127.5">
      <c r="A60" t="s">
        <v>47</v>
      </c>
      <c r="E60" s="29" t="s">
        <v>519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0+O8+O13+O22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520</v>
      </c>
      <c s="32">
        <f>0+I8+I13+I22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520</v>
      </c>
      <c s="5"/>
      <c s="14" t="s">
        <v>521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25.5">
      <c r="A9" s="18" t="s">
        <v>39</v>
      </c>
      <c s="23" t="s">
        <v>23</v>
      </c>
      <c s="23" t="s">
        <v>77</v>
      </c>
      <c s="18" t="s">
        <v>41</v>
      </c>
      <c s="24" t="s">
        <v>78</v>
      </c>
      <c s="25" t="s">
        <v>79</v>
      </c>
      <c s="26">
        <v>7.22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12.75">
      <c r="A11" s="30" t="s">
        <v>46</v>
      </c>
      <c r="E11" s="31" t="s">
        <v>522</v>
      </c>
    </row>
    <row r="12" spans="1:5" ht="140.25">
      <c r="A12" t="s">
        <v>47</v>
      </c>
      <c r="E12" s="29" t="s">
        <v>82</v>
      </c>
    </row>
    <row r="13" spans="1:18" ht="12.75" customHeight="1">
      <c r="A13" s="5" t="s">
        <v>37</v>
      </c>
      <c s="5"/>
      <c s="35" t="s">
        <v>23</v>
      </c>
      <c s="5"/>
      <c s="21" t="s">
        <v>95</v>
      </c>
      <c s="5"/>
      <c s="5"/>
      <c s="5"/>
      <c s="36">
        <f>0+Q13</f>
      </c>
      <c r="O13">
        <f>0+R13</f>
      </c>
      <c r="Q13">
        <f>0+I14+I18</f>
      </c>
      <c>
        <f>0+O14+O18</f>
      </c>
    </row>
    <row r="14" spans="1:16" ht="12.75">
      <c r="A14" s="18" t="s">
        <v>39</v>
      </c>
      <c s="23" t="s">
        <v>17</v>
      </c>
      <c s="23" t="s">
        <v>523</v>
      </c>
      <c s="18" t="s">
        <v>41</v>
      </c>
      <c s="24" t="s">
        <v>524</v>
      </c>
      <c s="25" t="s">
        <v>525</v>
      </c>
      <c s="26">
        <v>3.8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526</v>
      </c>
    </row>
    <row r="16" spans="1:5" ht="12.75">
      <c r="A16" s="30" t="s">
        <v>46</v>
      </c>
      <c r="E16" s="31" t="s">
        <v>527</v>
      </c>
    </row>
    <row r="17" spans="1:5" ht="25.5">
      <c r="A17" t="s">
        <v>47</v>
      </c>
      <c r="E17" s="29" t="s">
        <v>528</v>
      </c>
    </row>
    <row r="18" spans="1:16" ht="12.75">
      <c r="A18" s="18" t="s">
        <v>39</v>
      </c>
      <c s="23" t="s">
        <v>16</v>
      </c>
      <c s="23" t="s">
        <v>157</v>
      </c>
      <c s="18" t="s">
        <v>41</v>
      </c>
      <c s="24" t="s">
        <v>158</v>
      </c>
      <c s="25" t="s">
        <v>73</v>
      </c>
      <c s="26">
        <v>3.8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529</v>
      </c>
    </row>
    <row r="21" spans="1:5" ht="191.25">
      <c r="A21" t="s">
        <v>47</v>
      </c>
      <c r="E21" s="29" t="s">
        <v>160</v>
      </c>
    </row>
    <row r="22" spans="1:18" ht="12.75" customHeight="1">
      <c r="A22" s="5" t="s">
        <v>37</v>
      </c>
      <c s="5"/>
      <c s="35" t="s">
        <v>34</v>
      </c>
      <c s="5"/>
      <c s="21" t="s">
        <v>381</v>
      </c>
      <c s="5"/>
      <c s="5"/>
      <c s="5"/>
      <c s="36">
        <f>0+Q22</f>
      </c>
      <c r="O22">
        <f>0+R22</f>
      </c>
      <c r="Q22">
        <f>0+I23+I27+I31+I35+I39+I43+I47+I51+I55+I59</f>
      </c>
      <c>
        <f>0+O23+O27+O31+O35+O39+O43+O47+O51+O55+O59</f>
      </c>
    </row>
    <row r="23" spans="1:16" ht="25.5">
      <c r="A23" s="18" t="s">
        <v>39</v>
      </c>
      <c s="23" t="s">
        <v>27</v>
      </c>
      <c s="23" t="s">
        <v>464</v>
      </c>
      <c s="18" t="s">
        <v>41</v>
      </c>
      <c s="24" t="s">
        <v>465</v>
      </c>
      <c s="25" t="s">
        <v>55</v>
      </c>
      <c s="26">
        <v>19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89.25">
      <c r="A24" s="28" t="s">
        <v>44</v>
      </c>
      <c r="E24" s="29" t="s">
        <v>530</v>
      </c>
    </row>
    <row r="25" spans="1:5" ht="12.75">
      <c r="A25" s="30" t="s">
        <v>46</v>
      </c>
      <c r="E25" s="31" t="s">
        <v>531</v>
      </c>
    </row>
    <row r="26" spans="1:5" ht="25.5">
      <c r="A26" t="s">
        <v>47</v>
      </c>
      <c r="E26" s="29" t="s">
        <v>468</v>
      </c>
    </row>
    <row r="27" spans="1:16" ht="12.75">
      <c r="A27" s="18" t="s">
        <v>39</v>
      </c>
      <c s="23" t="s">
        <v>29</v>
      </c>
      <c s="23" t="s">
        <v>474</v>
      </c>
      <c s="18" t="s">
        <v>41</v>
      </c>
      <c s="24" t="s">
        <v>475</v>
      </c>
      <c s="25" t="s">
        <v>55</v>
      </c>
      <c s="26">
        <v>44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38.25">
      <c r="A28" s="28" t="s">
        <v>44</v>
      </c>
      <c r="E28" s="29" t="s">
        <v>532</v>
      </c>
    </row>
    <row r="29" spans="1:5" ht="38.25">
      <c r="A29" s="30" t="s">
        <v>46</v>
      </c>
      <c r="E29" s="31" t="s">
        <v>533</v>
      </c>
    </row>
    <row r="30" spans="1:5" ht="25.5">
      <c r="A30" t="s">
        <v>47</v>
      </c>
      <c r="E30" s="29" t="s">
        <v>404</v>
      </c>
    </row>
    <row r="31" spans="1:16" ht="25.5">
      <c r="A31" s="18" t="s">
        <v>39</v>
      </c>
      <c s="23" t="s">
        <v>31</v>
      </c>
      <c s="23" t="s">
        <v>534</v>
      </c>
      <c s="18" t="s">
        <v>41</v>
      </c>
      <c s="24" t="s">
        <v>535</v>
      </c>
      <c s="25" t="s">
        <v>55</v>
      </c>
      <c s="26">
        <v>19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12.75">
      <c r="A33" s="30" t="s">
        <v>46</v>
      </c>
      <c r="E33" s="31" t="s">
        <v>536</v>
      </c>
    </row>
    <row r="34" spans="1:5" ht="25.5">
      <c r="A34" t="s">
        <v>47</v>
      </c>
      <c r="E34" s="29" t="s">
        <v>537</v>
      </c>
    </row>
    <row r="35" spans="1:16" ht="12.75">
      <c r="A35" s="18" t="s">
        <v>39</v>
      </c>
      <c s="23" t="s">
        <v>102</v>
      </c>
      <c s="23" t="s">
        <v>400</v>
      </c>
      <c s="18" t="s">
        <v>41</v>
      </c>
      <c s="24" t="s">
        <v>401</v>
      </c>
      <c s="25" t="s">
        <v>55</v>
      </c>
      <c s="26">
        <v>32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538</v>
      </c>
    </row>
    <row r="37" spans="1:5" ht="51">
      <c r="A37" s="30" t="s">
        <v>46</v>
      </c>
      <c r="E37" s="31" t="s">
        <v>539</v>
      </c>
    </row>
    <row r="38" spans="1:5" ht="25.5">
      <c r="A38" t="s">
        <v>47</v>
      </c>
      <c r="E38" s="29" t="s">
        <v>404</v>
      </c>
    </row>
    <row r="39" spans="1:16" ht="25.5">
      <c r="A39" s="18" t="s">
        <v>39</v>
      </c>
      <c s="23" t="s">
        <v>108</v>
      </c>
      <c s="23" t="s">
        <v>540</v>
      </c>
      <c s="18" t="s">
        <v>163</v>
      </c>
      <c s="24" t="s">
        <v>541</v>
      </c>
      <c s="25" t="s">
        <v>98</v>
      </c>
      <c s="26">
        <v>57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542</v>
      </c>
    </row>
    <row r="41" spans="1:5" ht="12.75">
      <c r="A41" s="30" t="s">
        <v>46</v>
      </c>
      <c r="E41" s="31" t="s">
        <v>543</v>
      </c>
    </row>
    <row r="42" spans="1:5" ht="38.25">
      <c r="A42" t="s">
        <v>47</v>
      </c>
      <c r="E42" s="29" t="s">
        <v>544</v>
      </c>
    </row>
    <row r="43" spans="1:16" ht="25.5">
      <c r="A43" s="18" t="s">
        <v>39</v>
      </c>
      <c s="23" t="s">
        <v>34</v>
      </c>
      <c s="23" t="s">
        <v>540</v>
      </c>
      <c s="18" t="s">
        <v>169</v>
      </c>
      <c s="24" t="s">
        <v>541</v>
      </c>
      <c s="25" t="s">
        <v>98</v>
      </c>
      <c s="26">
        <v>41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545</v>
      </c>
    </row>
    <row r="45" spans="1:5" ht="38.25">
      <c r="A45" s="30" t="s">
        <v>46</v>
      </c>
      <c r="E45" s="31" t="s">
        <v>546</v>
      </c>
    </row>
    <row r="46" spans="1:5" ht="38.25">
      <c r="A46" t="s">
        <v>47</v>
      </c>
      <c r="E46" s="29" t="s">
        <v>544</v>
      </c>
    </row>
    <row r="47" spans="1:16" ht="25.5">
      <c r="A47" s="18" t="s">
        <v>39</v>
      </c>
      <c s="23" t="s">
        <v>36</v>
      </c>
      <c s="23" t="s">
        <v>547</v>
      </c>
      <c s="18" t="s">
        <v>41</v>
      </c>
      <c s="24" t="s">
        <v>548</v>
      </c>
      <c s="25" t="s">
        <v>98</v>
      </c>
      <c s="26">
        <v>324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549</v>
      </c>
    </row>
    <row r="49" spans="1:5" ht="12.75">
      <c r="A49" s="30" t="s">
        <v>46</v>
      </c>
      <c r="E49" s="31" t="s">
        <v>550</v>
      </c>
    </row>
    <row r="50" spans="1:5" ht="38.25">
      <c r="A50" t="s">
        <v>47</v>
      </c>
      <c r="E50" s="29" t="s">
        <v>544</v>
      </c>
    </row>
    <row r="51" spans="1:16" ht="12.75">
      <c r="A51" s="18" t="s">
        <v>39</v>
      </c>
      <c s="23" t="s">
        <v>122</v>
      </c>
      <c s="23" t="s">
        <v>551</v>
      </c>
      <c s="18" t="s">
        <v>41</v>
      </c>
      <c s="24" t="s">
        <v>552</v>
      </c>
      <c s="25" t="s">
        <v>55</v>
      </c>
      <c s="26">
        <v>12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12.75">
      <c r="A53" s="30" t="s">
        <v>46</v>
      </c>
      <c r="E53" s="31" t="s">
        <v>553</v>
      </c>
    </row>
    <row r="54" spans="1:5" ht="38.25">
      <c r="A54" t="s">
        <v>47</v>
      </c>
      <c r="E54" s="29" t="s">
        <v>554</v>
      </c>
    </row>
    <row r="55" spans="1:16" ht="12.75">
      <c r="A55" s="18" t="s">
        <v>39</v>
      </c>
      <c s="23" t="s">
        <v>127</v>
      </c>
      <c s="23" t="s">
        <v>555</v>
      </c>
      <c s="18" t="s">
        <v>556</v>
      </c>
      <c s="24" t="s">
        <v>557</v>
      </c>
      <c s="25" t="s">
        <v>119</v>
      </c>
      <c s="26">
        <v>16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558</v>
      </c>
    </row>
    <row r="57" spans="1:5" ht="12.75">
      <c r="A57" s="30" t="s">
        <v>46</v>
      </c>
      <c r="E57" s="31" t="s">
        <v>559</v>
      </c>
    </row>
    <row r="58" spans="1:5" ht="51">
      <c r="A58" t="s">
        <v>47</v>
      </c>
      <c r="E58" s="29" t="s">
        <v>560</v>
      </c>
    </row>
    <row r="59" spans="1:16" ht="12.75">
      <c r="A59" s="18" t="s">
        <v>39</v>
      </c>
      <c s="23" t="s">
        <v>133</v>
      </c>
      <c s="23" t="s">
        <v>561</v>
      </c>
      <c s="18" t="s">
        <v>41</v>
      </c>
      <c s="24" t="s">
        <v>562</v>
      </c>
      <c s="25" t="s">
        <v>98</v>
      </c>
      <c s="26">
        <v>1250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563</v>
      </c>
    </row>
    <row r="61" spans="1:5" ht="12.75">
      <c r="A61" s="30" t="s">
        <v>46</v>
      </c>
      <c r="E61" s="31" t="s">
        <v>564</v>
      </c>
    </row>
    <row r="62" spans="1:5" ht="25.5">
      <c r="A62" t="s">
        <v>47</v>
      </c>
      <c r="E62" s="29" t="s">
        <v>565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0+O8+O29+O70+O75+O84+O101+O114+O147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566</v>
      </c>
      <c s="32">
        <f>0+I8+I29+I70+I75+I84+I101+I114+I147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566</v>
      </c>
      <c s="5"/>
      <c s="14" t="s">
        <v>567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0+I9+I13+I17+I21+I25</f>
      </c>
      <c>
        <f>0+O9+O13+O17+O21+O25</f>
      </c>
    </row>
    <row r="9" spans="1:16" ht="25.5">
      <c r="A9" s="18" t="s">
        <v>39</v>
      </c>
      <c s="23" t="s">
        <v>23</v>
      </c>
      <c s="23" t="s">
        <v>77</v>
      </c>
      <c s="18" t="s">
        <v>41</v>
      </c>
      <c s="24" t="s">
        <v>78</v>
      </c>
      <c s="25" t="s">
        <v>79</v>
      </c>
      <c s="26">
        <v>101.65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568</v>
      </c>
    </row>
    <row r="12" spans="1:5" ht="140.25">
      <c r="A12" t="s">
        <v>47</v>
      </c>
      <c r="E12" s="29" t="s">
        <v>82</v>
      </c>
    </row>
    <row r="13" spans="1:16" ht="25.5">
      <c r="A13" s="18" t="s">
        <v>39</v>
      </c>
      <c s="23" t="s">
        <v>17</v>
      </c>
      <c s="23" t="s">
        <v>83</v>
      </c>
      <c s="18" t="s">
        <v>41</v>
      </c>
      <c s="24" t="s">
        <v>84</v>
      </c>
      <c s="25" t="s">
        <v>79</v>
      </c>
      <c s="26">
        <v>0.871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41</v>
      </c>
    </row>
    <row r="15" spans="1:5" ht="12.75">
      <c r="A15" s="30" t="s">
        <v>46</v>
      </c>
      <c r="E15" s="31" t="s">
        <v>569</v>
      </c>
    </row>
    <row r="16" spans="1:5" ht="140.25">
      <c r="A16" t="s">
        <v>47</v>
      </c>
      <c r="E16" s="29" t="s">
        <v>82</v>
      </c>
    </row>
    <row r="17" spans="1:16" ht="25.5">
      <c r="A17" s="18" t="s">
        <v>39</v>
      </c>
      <c s="23" t="s">
        <v>16</v>
      </c>
      <c s="23" t="s">
        <v>87</v>
      </c>
      <c s="18" t="s">
        <v>41</v>
      </c>
      <c s="24" t="s">
        <v>88</v>
      </c>
      <c s="25" t="s">
        <v>79</v>
      </c>
      <c s="26">
        <v>1.32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570</v>
      </c>
    </row>
    <row r="19" spans="1:5" ht="25.5">
      <c r="A19" s="30" t="s">
        <v>46</v>
      </c>
      <c r="E19" s="31" t="s">
        <v>571</v>
      </c>
    </row>
    <row r="20" spans="1:5" ht="140.25">
      <c r="A20" t="s">
        <v>47</v>
      </c>
      <c r="E20" s="29" t="s">
        <v>82</v>
      </c>
    </row>
    <row r="21" spans="1:16" ht="12.75">
      <c r="A21" s="18" t="s">
        <v>39</v>
      </c>
      <c s="23" t="s">
        <v>27</v>
      </c>
      <c s="23" t="s">
        <v>53</v>
      </c>
      <c s="18" t="s">
        <v>41</v>
      </c>
      <c s="24" t="s">
        <v>54</v>
      </c>
      <c s="25" t="s">
        <v>55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38.25">
      <c r="A22" s="28" t="s">
        <v>44</v>
      </c>
      <c r="E22" s="29" t="s">
        <v>572</v>
      </c>
    </row>
    <row r="23" spans="1:5" ht="12.75">
      <c r="A23" s="30" t="s">
        <v>46</v>
      </c>
      <c r="E23" s="31" t="s">
        <v>41</v>
      </c>
    </row>
    <row r="24" spans="1:5" ht="12.75">
      <c r="A24" t="s">
        <v>47</v>
      </c>
      <c r="E24" s="29" t="s">
        <v>52</v>
      </c>
    </row>
    <row r="25" spans="1:16" ht="12.75">
      <c r="A25" s="18" t="s">
        <v>39</v>
      </c>
      <c s="23" t="s">
        <v>29</v>
      </c>
      <c s="23" t="s">
        <v>573</v>
      </c>
      <c s="18" t="s">
        <v>41</v>
      </c>
      <c s="24" t="s">
        <v>574</v>
      </c>
      <c s="25" t="s">
        <v>43</v>
      </c>
      <c s="26">
        <v>1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25.5">
      <c r="A26" s="28" t="s">
        <v>44</v>
      </c>
      <c r="E26" s="29" t="s">
        <v>575</v>
      </c>
    </row>
    <row r="27" spans="1:5" ht="12.75">
      <c r="A27" s="30" t="s">
        <v>46</v>
      </c>
      <c r="E27" s="31" t="s">
        <v>41</v>
      </c>
    </row>
    <row r="28" spans="1:5" ht="12.75">
      <c r="A28" t="s">
        <v>47</v>
      </c>
      <c r="E28" s="29" t="s">
        <v>52</v>
      </c>
    </row>
    <row r="29" spans="1:18" ht="12.75" customHeight="1">
      <c r="A29" s="5" t="s">
        <v>37</v>
      </c>
      <c s="5"/>
      <c s="35" t="s">
        <v>23</v>
      </c>
      <c s="5"/>
      <c s="21" t="s">
        <v>95</v>
      </c>
      <c s="5"/>
      <c s="5"/>
      <c s="5"/>
      <c s="36">
        <f>0+Q29</f>
      </c>
      <c r="O29">
        <f>0+R29</f>
      </c>
      <c r="Q29">
        <f>0+I30+I34+I38+I42+I46+I50+I54+I58+I62+I66</f>
      </c>
      <c>
        <f>0+O30+O34+O38+O42+O46+O50+O54+O58+O62+O66</f>
      </c>
    </row>
    <row r="30" spans="1:16" ht="12.75">
      <c r="A30" s="18" t="s">
        <v>39</v>
      </c>
      <c s="23" t="s">
        <v>31</v>
      </c>
      <c s="23" t="s">
        <v>576</v>
      </c>
      <c s="18" t="s">
        <v>41</v>
      </c>
      <c s="24" t="s">
        <v>577</v>
      </c>
      <c s="25" t="s">
        <v>73</v>
      </c>
      <c s="26">
        <v>0.396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578</v>
      </c>
    </row>
    <row r="32" spans="1:5" ht="12.75">
      <c r="A32" s="30" t="s">
        <v>46</v>
      </c>
      <c r="E32" s="31" t="s">
        <v>579</v>
      </c>
    </row>
    <row r="33" spans="1:5" ht="63.75">
      <c r="A33" t="s">
        <v>47</v>
      </c>
      <c r="E33" s="29" t="s">
        <v>107</v>
      </c>
    </row>
    <row r="34" spans="1:16" ht="12.75">
      <c r="A34" s="18" t="s">
        <v>39</v>
      </c>
      <c s="23" t="s">
        <v>102</v>
      </c>
      <c s="23" t="s">
        <v>134</v>
      </c>
      <c s="18" t="s">
        <v>41</v>
      </c>
      <c s="24" t="s">
        <v>135</v>
      </c>
      <c s="25" t="s">
        <v>73</v>
      </c>
      <c s="26">
        <v>5.31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41</v>
      </c>
    </row>
    <row r="36" spans="1:5" ht="63.75">
      <c r="A36" s="30" t="s">
        <v>46</v>
      </c>
      <c r="E36" s="31" t="s">
        <v>580</v>
      </c>
    </row>
    <row r="37" spans="1:5" ht="38.25">
      <c r="A37" t="s">
        <v>47</v>
      </c>
      <c r="E37" s="29" t="s">
        <v>138</v>
      </c>
    </row>
    <row r="38" spans="1:16" ht="12.75">
      <c r="A38" s="18" t="s">
        <v>39</v>
      </c>
      <c s="23" t="s">
        <v>108</v>
      </c>
      <c s="23" t="s">
        <v>145</v>
      </c>
      <c s="18" t="s">
        <v>41</v>
      </c>
      <c s="24" t="s">
        <v>146</v>
      </c>
      <c s="25" t="s">
        <v>73</v>
      </c>
      <c s="26">
        <v>82.51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581</v>
      </c>
    </row>
    <row r="40" spans="1:5" ht="38.25">
      <c r="A40" s="30" t="s">
        <v>46</v>
      </c>
      <c r="E40" s="31" t="s">
        <v>582</v>
      </c>
    </row>
    <row r="41" spans="1:5" ht="306">
      <c r="A41" t="s">
        <v>47</v>
      </c>
      <c r="E41" s="29" t="s">
        <v>149</v>
      </c>
    </row>
    <row r="42" spans="1:16" ht="12.75">
      <c r="A42" s="18" t="s">
        <v>39</v>
      </c>
      <c s="23" t="s">
        <v>34</v>
      </c>
      <c s="23" t="s">
        <v>583</v>
      </c>
      <c s="18" t="s">
        <v>41</v>
      </c>
      <c s="24" t="s">
        <v>584</v>
      </c>
      <c s="25" t="s">
        <v>73</v>
      </c>
      <c s="26">
        <v>130.7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89.25">
      <c r="A44" s="30" t="s">
        <v>46</v>
      </c>
      <c r="E44" s="31" t="s">
        <v>585</v>
      </c>
    </row>
    <row r="45" spans="1:5" ht="318.75">
      <c r="A45" t="s">
        <v>47</v>
      </c>
      <c r="E45" s="29" t="s">
        <v>586</v>
      </c>
    </row>
    <row r="46" spans="1:16" ht="12.75">
      <c r="A46" s="18" t="s">
        <v>39</v>
      </c>
      <c s="23" t="s">
        <v>36</v>
      </c>
      <c s="23" t="s">
        <v>157</v>
      </c>
      <c s="18" t="s">
        <v>41</v>
      </c>
      <c s="24" t="s">
        <v>158</v>
      </c>
      <c s="25" t="s">
        <v>73</v>
      </c>
      <c s="26">
        <v>136.01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587</v>
      </c>
    </row>
    <row r="48" spans="1:5" ht="38.25">
      <c r="A48" s="30" t="s">
        <v>46</v>
      </c>
      <c r="E48" s="31" t="s">
        <v>588</v>
      </c>
    </row>
    <row r="49" spans="1:5" ht="191.25">
      <c r="A49" t="s">
        <v>47</v>
      </c>
      <c r="E49" s="29" t="s">
        <v>160</v>
      </c>
    </row>
    <row r="50" spans="1:16" ht="12.75">
      <c r="A50" s="18" t="s">
        <v>39</v>
      </c>
      <c s="23" t="s">
        <v>122</v>
      </c>
      <c s="23" t="s">
        <v>589</v>
      </c>
      <c s="18" t="s">
        <v>41</v>
      </c>
      <c s="24" t="s">
        <v>590</v>
      </c>
      <c s="25" t="s">
        <v>73</v>
      </c>
      <c s="26">
        <v>77.2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41</v>
      </c>
    </row>
    <row r="52" spans="1:5" ht="89.25">
      <c r="A52" s="30" t="s">
        <v>46</v>
      </c>
      <c r="E52" s="31" t="s">
        <v>591</v>
      </c>
    </row>
    <row r="53" spans="1:5" ht="229.5">
      <c r="A53" t="s">
        <v>47</v>
      </c>
      <c r="E53" s="29" t="s">
        <v>592</v>
      </c>
    </row>
    <row r="54" spans="1:16" ht="12.75">
      <c r="A54" s="18" t="s">
        <v>39</v>
      </c>
      <c s="23" t="s">
        <v>127</v>
      </c>
      <c s="23" t="s">
        <v>593</v>
      </c>
      <c s="18" t="s">
        <v>41</v>
      </c>
      <c s="24" t="s">
        <v>594</v>
      </c>
      <c s="25" t="s">
        <v>73</v>
      </c>
      <c s="26">
        <v>17.49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595</v>
      </c>
    </row>
    <row r="56" spans="1:5" ht="12.75">
      <c r="A56" s="30" t="s">
        <v>46</v>
      </c>
      <c r="E56" s="31" t="s">
        <v>596</v>
      </c>
    </row>
    <row r="57" spans="1:5" ht="293.25">
      <c r="A57" t="s">
        <v>47</v>
      </c>
      <c r="E57" s="29" t="s">
        <v>597</v>
      </c>
    </row>
    <row r="58" spans="1:16" ht="12.75">
      <c r="A58" s="18" t="s">
        <v>39</v>
      </c>
      <c s="23" t="s">
        <v>133</v>
      </c>
      <c s="23" t="s">
        <v>598</v>
      </c>
      <c s="18" t="s">
        <v>41</v>
      </c>
      <c s="24" t="s">
        <v>599</v>
      </c>
      <c s="25" t="s">
        <v>98</v>
      </c>
      <c s="26">
        <v>35.4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600</v>
      </c>
    </row>
    <row r="60" spans="1:5" ht="12.75">
      <c r="A60" s="30" t="s">
        <v>46</v>
      </c>
      <c r="E60" s="31" t="s">
        <v>601</v>
      </c>
    </row>
    <row r="61" spans="1:5" ht="38.25">
      <c r="A61" t="s">
        <v>47</v>
      </c>
      <c r="E61" s="29" t="s">
        <v>602</v>
      </c>
    </row>
    <row r="62" spans="1:16" ht="12.75">
      <c r="A62" s="18" t="s">
        <v>39</v>
      </c>
      <c s="23" t="s">
        <v>139</v>
      </c>
      <c s="23" t="s">
        <v>196</v>
      </c>
      <c s="18" t="s">
        <v>41</v>
      </c>
      <c s="24" t="s">
        <v>197</v>
      </c>
      <c s="25" t="s">
        <v>98</v>
      </c>
      <c s="26">
        <v>35.4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41</v>
      </c>
    </row>
    <row r="64" spans="1:5" ht="12.75">
      <c r="A64" s="30" t="s">
        <v>46</v>
      </c>
      <c r="E64" s="31" t="s">
        <v>603</v>
      </c>
    </row>
    <row r="65" spans="1:5" ht="25.5">
      <c r="A65" t="s">
        <v>47</v>
      </c>
      <c r="E65" s="29" t="s">
        <v>199</v>
      </c>
    </row>
    <row r="66" spans="1:16" ht="12.75">
      <c r="A66" s="18" t="s">
        <v>39</v>
      </c>
      <c s="23" t="s">
        <v>144</v>
      </c>
      <c s="23" t="s">
        <v>207</v>
      </c>
      <c s="18" t="s">
        <v>41</v>
      </c>
      <c s="24" t="s">
        <v>208</v>
      </c>
      <c s="25" t="s">
        <v>73</v>
      </c>
      <c s="26">
        <v>1.77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604</v>
      </c>
    </row>
    <row r="68" spans="1:5" ht="12.75">
      <c r="A68" s="30" t="s">
        <v>46</v>
      </c>
      <c r="E68" s="31" t="s">
        <v>605</v>
      </c>
    </row>
    <row r="69" spans="1:5" ht="38.25">
      <c r="A69" t="s">
        <v>47</v>
      </c>
      <c r="E69" s="29" t="s">
        <v>210</v>
      </c>
    </row>
    <row r="70" spans="1:18" ht="12.75" customHeight="1">
      <c r="A70" s="5" t="s">
        <v>37</v>
      </c>
      <c s="5"/>
      <c s="35" t="s">
        <v>17</v>
      </c>
      <c s="5"/>
      <c s="21" t="s">
        <v>211</v>
      </c>
      <c s="5"/>
      <c s="5"/>
      <c s="5"/>
      <c s="36">
        <f>0+Q70</f>
      </c>
      <c r="O70">
        <f>0+R70</f>
      </c>
      <c r="Q70">
        <f>0+I71</f>
      </c>
      <c>
        <f>0+O71</f>
      </c>
    </row>
    <row r="71" spans="1:16" ht="12.75">
      <c r="A71" s="18" t="s">
        <v>39</v>
      </c>
      <c s="23" t="s">
        <v>150</v>
      </c>
      <c s="23" t="s">
        <v>606</v>
      </c>
      <c s="18" t="s">
        <v>556</v>
      </c>
      <c s="24" t="s">
        <v>607</v>
      </c>
      <c s="25" t="s">
        <v>98</v>
      </c>
      <c s="26">
        <v>102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608</v>
      </c>
    </row>
    <row r="73" spans="1:5" ht="63.75">
      <c r="A73" s="30" t="s">
        <v>46</v>
      </c>
      <c r="E73" s="31" t="s">
        <v>609</v>
      </c>
    </row>
    <row r="74" spans="1:5" ht="25.5">
      <c r="A74" t="s">
        <v>47</v>
      </c>
      <c r="E74" s="29" t="s">
        <v>610</v>
      </c>
    </row>
    <row r="75" spans="1:18" ht="12.75" customHeight="1">
      <c r="A75" s="5" t="s">
        <v>37</v>
      </c>
      <c s="5"/>
      <c s="35" t="s">
        <v>27</v>
      </c>
      <c s="5"/>
      <c s="21" t="s">
        <v>240</v>
      </c>
      <c s="5"/>
      <c s="5"/>
      <c s="5"/>
      <c s="36">
        <f>0+Q75</f>
      </c>
      <c r="O75">
        <f>0+R75</f>
      </c>
      <c r="Q75">
        <f>0+I76+I80</f>
      </c>
      <c>
        <f>0+O76+O80</f>
      </c>
    </row>
    <row r="76" spans="1:16" ht="12.75">
      <c r="A76" s="18" t="s">
        <v>39</v>
      </c>
      <c s="23" t="s">
        <v>156</v>
      </c>
      <c s="23" t="s">
        <v>611</v>
      </c>
      <c s="18" t="s">
        <v>41</v>
      </c>
      <c s="24" t="s">
        <v>612</v>
      </c>
      <c s="25" t="s">
        <v>73</v>
      </c>
      <c s="26">
        <v>10.4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613</v>
      </c>
    </row>
    <row r="78" spans="1:5" ht="89.25">
      <c r="A78" s="30" t="s">
        <v>46</v>
      </c>
      <c r="E78" s="31" t="s">
        <v>614</v>
      </c>
    </row>
    <row r="79" spans="1:5" ht="369.75">
      <c r="A79" t="s">
        <v>47</v>
      </c>
      <c r="E79" s="29" t="s">
        <v>246</v>
      </c>
    </row>
    <row r="80" spans="1:16" ht="12.75">
      <c r="A80" s="18" t="s">
        <v>39</v>
      </c>
      <c s="23" t="s">
        <v>161</v>
      </c>
      <c s="23" t="s">
        <v>615</v>
      </c>
      <c s="18" t="s">
        <v>41</v>
      </c>
      <c s="24" t="s">
        <v>616</v>
      </c>
      <c s="25" t="s">
        <v>73</v>
      </c>
      <c s="26">
        <v>4.14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617</v>
      </c>
    </row>
    <row r="82" spans="1:5" ht="89.25">
      <c r="A82" s="30" t="s">
        <v>46</v>
      </c>
      <c r="E82" s="31" t="s">
        <v>618</v>
      </c>
    </row>
    <row r="83" spans="1:5" ht="38.25">
      <c r="A83" t="s">
        <v>47</v>
      </c>
      <c r="E83" s="29" t="s">
        <v>223</v>
      </c>
    </row>
    <row r="84" spans="1:18" ht="12.75" customHeight="1">
      <c r="A84" s="5" t="s">
        <v>37</v>
      </c>
      <c s="5"/>
      <c s="35" t="s">
        <v>29</v>
      </c>
      <c s="5"/>
      <c s="21" t="s">
        <v>258</v>
      </c>
      <c s="5"/>
      <c s="5"/>
      <c s="5"/>
      <c s="36">
        <f>0+Q84</f>
      </c>
      <c r="O84">
        <f>0+R84</f>
      </c>
      <c r="Q84">
        <f>0+I85+I89+I93+I97</f>
      </c>
      <c>
        <f>0+O85+O89+O93+O97</f>
      </c>
    </row>
    <row r="85" spans="1:16" ht="12.75">
      <c r="A85" s="18" t="s">
        <v>39</v>
      </c>
      <c s="23" t="s">
        <v>168</v>
      </c>
      <c s="23" t="s">
        <v>260</v>
      </c>
      <c s="18" t="s">
        <v>41</v>
      </c>
      <c s="24" t="s">
        <v>261</v>
      </c>
      <c s="25" t="s">
        <v>98</v>
      </c>
      <c s="26">
        <v>3.3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619</v>
      </c>
    </row>
    <row r="87" spans="1:5" ht="12.75">
      <c r="A87" s="30" t="s">
        <v>46</v>
      </c>
      <c r="E87" s="31" t="s">
        <v>620</v>
      </c>
    </row>
    <row r="88" spans="1:5" ht="127.5">
      <c r="A88" t="s">
        <v>47</v>
      </c>
      <c r="E88" s="29" t="s">
        <v>264</v>
      </c>
    </row>
    <row r="89" spans="1:16" ht="12.75">
      <c r="A89" s="18" t="s">
        <v>39</v>
      </c>
      <c s="23" t="s">
        <v>172</v>
      </c>
      <c s="23" t="s">
        <v>266</v>
      </c>
      <c s="18" t="s">
        <v>41</v>
      </c>
      <c s="24" t="s">
        <v>267</v>
      </c>
      <c s="25" t="s">
        <v>73</v>
      </c>
      <c s="26">
        <v>0.99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621</v>
      </c>
    </row>
    <row r="91" spans="1:5" ht="12.75">
      <c r="A91" s="30" t="s">
        <v>46</v>
      </c>
      <c r="E91" s="31" t="s">
        <v>622</v>
      </c>
    </row>
    <row r="92" spans="1:5" ht="51">
      <c r="A92" t="s">
        <v>47</v>
      </c>
      <c r="E92" s="29" t="s">
        <v>270</v>
      </c>
    </row>
    <row r="93" spans="1:16" ht="12.75">
      <c r="A93" s="18" t="s">
        <v>39</v>
      </c>
      <c s="23" t="s">
        <v>178</v>
      </c>
      <c s="23" t="s">
        <v>289</v>
      </c>
      <c s="18" t="s">
        <v>41</v>
      </c>
      <c s="24" t="s">
        <v>290</v>
      </c>
      <c s="25" t="s">
        <v>98</v>
      </c>
      <c s="26">
        <v>3.3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621</v>
      </c>
    </row>
    <row r="95" spans="1:5" ht="12.75">
      <c r="A95" s="30" t="s">
        <v>46</v>
      </c>
      <c r="E95" s="31" t="s">
        <v>623</v>
      </c>
    </row>
    <row r="96" spans="1:5" ht="51">
      <c r="A96" t="s">
        <v>47</v>
      </c>
      <c r="E96" s="29" t="s">
        <v>293</v>
      </c>
    </row>
    <row r="97" spans="1:16" ht="12.75">
      <c r="A97" s="18" t="s">
        <v>39</v>
      </c>
      <c s="23" t="s">
        <v>184</v>
      </c>
      <c s="23" t="s">
        <v>298</v>
      </c>
      <c s="18" t="s">
        <v>41</v>
      </c>
      <c s="24" t="s">
        <v>299</v>
      </c>
      <c s="25" t="s">
        <v>98</v>
      </c>
      <c s="26">
        <v>3.3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621</v>
      </c>
    </row>
    <row r="99" spans="1:5" ht="12.75">
      <c r="A99" s="30" t="s">
        <v>46</v>
      </c>
      <c r="E99" s="31" t="s">
        <v>623</v>
      </c>
    </row>
    <row r="100" spans="1:5" ht="140.25">
      <c r="A100" t="s">
        <v>47</v>
      </c>
      <c r="E100" s="29" t="s">
        <v>302</v>
      </c>
    </row>
    <row r="101" spans="1:18" ht="12.75" customHeight="1">
      <c r="A101" s="5" t="s">
        <v>37</v>
      </c>
      <c s="5"/>
      <c s="35" t="s">
        <v>102</v>
      </c>
      <c s="5"/>
      <c s="21" t="s">
        <v>346</v>
      </c>
      <c s="5"/>
      <c s="5"/>
      <c s="5"/>
      <c s="36">
        <f>0+Q101</f>
      </c>
      <c r="O101">
        <f>0+R101</f>
      </c>
      <c r="Q101">
        <f>0+I102+I106+I110</f>
      </c>
      <c>
        <f>0+O102+O106+O110</f>
      </c>
    </row>
    <row r="102" spans="1:16" ht="12.75">
      <c r="A102" s="18" t="s">
        <v>39</v>
      </c>
      <c s="23" t="s">
        <v>190</v>
      </c>
      <c s="23" t="s">
        <v>624</v>
      </c>
      <c s="18" t="s">
        <v>556</v>
      </c>
      <c s="24" t="s">
        <v>625</v>
      </c>
      <c s="25" t="s">
        <v>43</v>
      </c>
      <c s="26">
        <v>6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626</v>
      </c>
    </row>
    <row r="104" spans="1:5" ht="12.75">
      <c r="A104" s="30" t="s">
        <v>46</v>
      </c>
      <c r="E104" s="31" t="s">
        <v>627</v>
      </c>
    </row>
    <row r="105" spans="1:5" ht="102">
      <c r="A105" t="s">
        <v>47</v>
      </c>
      <c r="E105" s="29" t="s">
        <v>628</v>
      </c>
    </row>
    <row r="106" spans="1:16" ht="12.75">
      <c r="A106" s="18" t="s">
        <v>39</v>
      </c>
      <c s="23" t="s">
        <v>195</v>
      </c>
      <c s="23" t="s">
        <v>629</v>
      </c>
      <c s="18" t="s">
        <v>630</v>
      </c>
      <c s="24" t="s">
        <v>631</v>
      </c>
      <c s="25" t="s">
        <v>55</v>
      </c>
      <c s="26">
        <v>4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25.5">
      <c r="A107" s="28" t="s">
        <v>44</v>
      </c>
      <c r="E107" s="29" t="s">
        <v>632</v>
      </c>
    </row>
    <row r="108" spans="1:5" ht="12.75">
      <c r="A108" s="30" t="s">
        <v>46</v>
      </c>
      <c r="E108" s="31" t="s">
        <v>633</v>
      </c>
    </row>
    <row r="109" spans="1:5" ht="12.75">
      <c r="A109" t="s">
        <v>47</v>
      </c>
      <c r="E109" s="29" t="s">
        <v>41</v>
      </c>
    </row>
    <row r="110" spans="1:16" ht="12.75">
      <c r="A110" s="18" t="s">
        <v>39</v>
      </c>
      <c s="23" t="s">
        <v>200</v>
      </c>
      <c s="23" t="s">
        <v>629</v>
      </c>
      <c s="18" t="s">
        <v>634</v>
      </c>
      <c s="24" t="s">
        <v>631</v>
      </c>
      <c s="25" t="s">
        <v>55</v>
      </c>
      <c s="26">
        <v>4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25.5">
      <c r="A111" s="28" t="s">
        <v>44</v>
      </c>
      <c r="E111" s="29" t="s">
        <v>635</v>
      </c>
    </row>
    <row r="112" spans="1:5" ht="12.75">
      <c r="A112" s="30" t="s">
        <v>46</v>
      </c>
      <c r="E112" s="31" t="s">
        <v>500</v>
      </c>
    </row>
    <row r="113" spans="1:5" ht="12.75">
      <c r="A113" t="s">
        <v>47</v>
      </c>
      <c r="E113" s="29" t="s">
        <v>41</v>
      </c>
    </row>
    <row r="114" spans="1:18" ht="12.75" customHeight="1">
      <c r="A114" s="5" t="s">
        <v>37</v>
      </c>
      <c s="5"/>
      <c s="35" t="s">
        <v>108</v>
      </c>
      <c s="5"/>
      <c s="21" t="s">
        <v>359</v>
      </c>
      <c s="5"/>
      <c s="5"/>
      <c s="5"/>
      <c s="36">
        <f>0+Q114</f>
      </c>
      <c r="O114">
        <f>0+R114</f>
      </c>
      <c r="Q114">
        <f>0+I115+I119+I123+I127+I131+I135+I139+I143</f>
      </c>
      <c>
        <f>0+O115+O119+O123+O127+O131+O135+O139+O143</f>
      </c>
    </row>
    <row r="115" spans="1:16" ht="12.75">
      <c r="A115" s="18" t="s">
        <v>39</v>
      </c>
      <c s="23" t="s">
        <v>206</v>
      </c>
      <c s="23" t="s">
        <v>636</v>
      </c>
      <c s="18" t="s">
        <v>41</v>
      </c>
      <c s="24" t="s">
        <v>637</v>
      </c>
      <c s="25" t="s">
        <v>119</v>
      </c>
      <c s="26">
        <v>58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638</v>
      </c>
    </row>
    <row r="117" spans="1:5" ht="89.25">
      <c r="A117" s="30" t="s">
        <v>46</v>
      </c>
      <c r="E117" s="31" t="s">
        <v>639</v>
      </c>
    </row>
    <row r="118" spans="1:5" ht="255">
      <c r="A118" t="s">
        <v>47</v>
      </c>
      <c r="E118" s="29" t="s">
        <v>640</v>
      </c>
    </row>
    <row r="119" spans="1:16" ht="12.75">
      <c r="A119" s="18" t="s">
        <v>39</v>
      </c>
      <c s="23" t="s">
        <v>212</v>
      </c>
      <c s="23" t="s">
        <v>641</v>
      </c>
      <c s="18" t="s">
        <v>41</v>
      </c>
      <c s="24" t="s">
        <v>642</v>
      </c>
      <c s="25" t="s">
        <v>119</v>
      </c>
      <c s="26">
        <v>52.8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44</v>
      </c>
      <c r="E120" s="29" t="s">
        <v>643</v>
      </c>
    </row>
    <row r="121" spans="1:5" ht="89.25">
      <c r="A121" s="30" t="s">
        <v>46</v>
      </c>
      <c r="E121" s="31" t="s">
        <v>644</v>
      </c>
    </row>
    <row r="122" spans="1:5" ht="255">
      <c r="A122" t="s">
        <v>47</v>
      </c>
      <c r="E122" s="29" t="s">
        <v>645</v>
      </c>
    </row>
    <row r="123" spans="1:16" ht="12.75">
      <c r="A123" s="18" t="s">
        <v>39</v>
      </c>
      <c s="23" t="s">
        <v>218</v>
      </c>
      <c s="23" t="s">
        <v>646</v>
      </c>
      <c s="18" t="s">
        <v>41</v>
      </c>
      <c s="24" t="s">
        <v>647</v>
      </c>
      <c s="25" t="s">
        <v>55</v>
      </c>
      <c s="26">
        <v>6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76.5">
      <c r="A124" s="28" t="s">
        <v>44</v>
      </c>
      <c r="E124" s="29" t="s">
        <v>648</v>
      </c>
    </row>
    <row r="125" spans="1:5" ht="51">
      <c r="A125" s="30" t="s">
        <v>46</v>
      </c>
      <c r="E125" s="31" t="s">
        <v>649</v>
      </c>
    </row>
    <row r="126" spans="1:5" ht="242.25">
      <c r="A126" t="s">
        <v>47</v>
      </c>
      <c r="E126" s="29" t="s">
        <v>650</v>
      </c>
    </row>
    <row r="127" spans="1:16" ht="12.75">
      <c r="A127" s="18" t="s">
        <v>39</v>
      </c>
      <c s="23" t="s">
        <v>224</v>
      </c>
      <c s="23" t="s">
        <v>651</v>
      </c>
      <c s="18" t="s">
        <v>41</v>
      </c>
      <c s="24" t="s">
        <v>652</v>
      </c>
      <c s="25" t="s">
        <v>55</v>
      </c>
      <c s="26">
        <v>6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44</v>
      </c>
      <c r="E128" s="29" t="s">
        <v>653</v>
      </c>
    </row>
    <row r="129" spans="1:5" ht="12.75">
      <c r="A129" s="30" t="s">
        <v>46</v>
      </c>
      <c r="E129" s="31" t="s">
        <v>654</v>
      </c>
    </row>
    <row r="130" spans="1:5" ht="12.75">
      <c r="A130" t="s">
        <v>47</v>
      </c>
      <c r="E130" s="29" t="s">
        <v>655</v>
      </c>
    </row>
    <row r="131" spans="1:16" ht="12.75">
      <c r="A131" s="18" t="s">
        <v>39</v>
      </c>
      <c s="23" t="s">
        <v>229</v>
      </c>
      <c s="23" t="s">
        <v>656</v>
      </c>
      <c s="18" t="s">
        <v>41</v>
      </c>
      <c s="24" t="s">
        <v>657</v>
      </c>
      <c s="25" t="s">
        <v>73</v>
      </c>
      <c s="26">
        <v>16.8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12.75">
      <c r="A132" s="28" t="s">
        <v>44</v>
      </c>
      <c r="E132" s="29" t="s">
        <v>41</v>
      </c>
    </row>
    <row r="133" spans="1:5" ht="12.75">
      <c r="A133" s="30" t="s">
        <v>46</v>
      </c>
      <c r="E133" s="31" t="s">
        <v>658</v>
      </c>
    </row>
    <row r="134" spans="1:5" ht="369.75">
      <c r="A134" t="s">
        <v>47</v>
      </c>
      <c r="E134" s="29" t="s">
        <v>246</v>
      </c>
    </row>
    <row r="135" spans="1:16" ht="12.75">
      <c r="A135" s="18" t="s">
        <v>39</v>
      </c>
      <c s="23" t="s">
        <v>235</v>
      </c>
      <c s="23" t="s">
        <v>659</v>
      </c>
      <c s="18" t="s">
        <v>41</v>
      </c>
      <c s="24" t="s">
        <v>660</v>
      </c>
      <c s="25" t="s">
        <v>119</v>
      </c>
      <c s="26">
        <v>52.8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44</v>
      </c>
      <c r="E136" s="29" t="s">
        <v>661</v>
      </c>
    </row>
    <row r="137" spans="1:5" ht="12.75">
      <c r="A137" s="30" t="s">
        <v>46</v>
      </c>
      <c r="E137" s="31" t="s">
        <v>662</v>
      </c>
    </row>
    <row r="138" spans="1:5" ht="51">
      <c r="A138" t="s">
        <v>47</v>
      </c>
      <c r="E138" s="29" t="s">
        <v>663</v>
      </c>
    </row>
    <row r="139" spans="1:16" ht="12.75">
      <c r="A139" s="18" t="s">
        <v>39</v>
      </c>
      <c s="23" t="s">
        <v>241</v>
      </c>
      <c s="23" t="s">
        <v>664</v>
      </c>
      <c s="18" t="s">
        <v>41</v>
      </c>
      <c s="24" t="s">
        <v>665</v>
      </c>
      <c s="25" t="s">
        <v>119</v>
      </c>
      <c s="26">
        <v>58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44</v>
      </c>
      <c r="E140" s="29" t="s">
        <v>666</v>
      </c>
    </row>
    <row r="141" spans="1:5" ht="12.75">
      <c r="A141" s="30" t="s">
        <v>46</v>
      </c>
      <c r="E141" s="31" t="s">
        <v>667</v>
      </c>
    </row>
    <row r="142" spans="1:5" ht="51">
      <c r="A142" t="s">
        <v>47</v>
      </c>
      <c r="E142" s="29" t="s">
        <v>663</v>
      </c>
    </row>
    <row r="143" spans="1:16" ht="12.75">
      <c r="A143" s="18" t="s">
        <v>39</v>
      </c>
      <c s="23" t="s">
        <v>247</v>
      </c>
      <c s="23" t="s">
        <v>668</v>
      </c>
      <c s="18" t="s">
        <v>41</v>
      </c>
      <c s="24" t="s">
        <v>669</v>
      </c>
      <c s="25" t="s">
        <v>119</v>
      </c>
      <c s="26">
        <v>110.8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44</v>
      </c>
      <c r="E144" s="29" t="s">
        <v>670</v>
      </c>
    </row>
    <row r="145" spans="1:5" ht="12.75">
      <c r="A145" s="30" t="s">
        <v>46</v>
      </c>
      <c r="E145" s="31" t="s">
        <v>671</v>
      </c>
    </row>
    <row r="146" spans="1:5" ht="25.5">
      <c r="A146" t="s">
        <v>47</v>
      </c>
      <c r="E146" s="29" t="s">
        <v>672</v>
      </c>
    </row>
    <row r="147" spans="1:18" ht="12.75" customHeight="1">
      <c r="A147" s="5" t="s">
        <v>37</v>
      </c>
      <c s="5"/>
      <c s="35" t="s">
        <v>34</v>
      </c>
      <c s="5"/>
      <c s="21" t="s">
        <v>381</v>
      </c>
      <c s="5"/>
      <c s="5"/>
      <c s="5"/>
      <c s="36">
        <f>0+Q147</f>
      </c>
      <c r="O147">
        <f>0+R147</f>
      </c>
      <c r="Q147">
        <f>0+I148</f>
      </c>
      <c>
        <f>0+O148</f>
      </c>
    </row>
    <row r="148" spans="1:16" ht="12.75">
      <c r="A148" s="18" t="s">
        <v>39</v>
      </c>
      <c s="23" t="s">
        <v>252</v>
      </c>
      <c s="23" t="s">
        <v>673</v>
      </c>
      <c s="18" t="s">
        <v>41</v>
      </c>
      <c s="24" t="s">
        <v>674</v>
      </c>
      <c s="25" t="s">
        <v>119</v>
      </c>
      <c s="26">
        <v>23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25.5">
      <c r="A149" s="28" t="s">
        <v>44</v>
      </c>
      <c r="E149" s="29" t="s">
        <v>675</v>
      </c>
    </row>
    <row r="150" spans="1:5" ht="38.25">
      <c r="A150" s="30" t="s">
        <v>46</v>
      </c>
      <c r="E150" s="31" t="s">
        <v>676</v>
      </c>
    </row>
    <row r="151" spans="1:5" ht="76.5">
      <c r="A151" t="s">
        <v>47</v>
      </c>
      <c r="E151" s="29" t="s">
        <v>677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0+O8+O25+O62+O67+O76+O101+O182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678</v>
      </c>
      <c s="32">
        <f>0+I8+I25+I62+I67+I76+I101+I182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678</v>
      </c>
      <c s="5"/>
      <c s="14" t="s">
        <v>679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8" t="s">
        <v>39</v>
      </c>
      <c s="23" t="s">
        <v>23</v>
      </c>
      <c s="23" t="s">
        <v>77</v>
      </c>
      <c s="18" t="s">
        <v>41</v>
      </c>
      <c s="24" t="s">
        <v>78</v>
      </c>
      <c s="25" t="s">
        <v>79</v>
      </c>
      <c s="26">
        <v>1546.41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680</v>
      </c>
    </row>
    <row r="12" spans="1:5" ht="140.25">
      <c r="A12" t="s">
        <v>47</v>
      </c>
      <c r="E12" s="29" t="s">
        <v>82</v>
      </c>
    </row>
    <row r="13" spans="1:16" ht="25.5">
      <c r="A13" s="18" t="s">
        <v>39</v>
      </c>
      <c s="23" t="s">
        <v>17</v>
      </c>
      <c s="23" t="s">
        <v>87</v>
      </c>
      <c s="18" t="s">
        <v>41</v>
      </c>
      <c s="24" t="s">
        <v>88</v>
      </c>
      <c s="25" t="s">
        <v>79</v>
      </c>
      <c s="26">
        <v>193.978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681</v>
      </c>
    </row>
    <row r="15" spans="1:5" ht="25.5">
      <c r="A15" s="30" t="s">
        <v>46</v>
      </c>
      <c r="E15" s="31" t="s">
        <v>682</v>
      </c>
    </row>
    <row r="16" spans="1:5" ht="140.25">
      <c r="A16" t="s">
        <v>47</v>
      </c>
      <c r="E16" s="29" t="s">
        <v>82</v>
      </c>
    </row>
    <row r="17" spans="1:16" ht="12.75">
      <c r="A17" s="18" t="s">
        <v>39</v>
      </c>
      <c s="23" t="s">
        <v>16</v>
      </c>
      <c s="23" t="s">
        <v>53</v>
      </c>
      <c s="18" t="s">
        <v>41</v>
      </c>
      <c s="24" t="s">
        <v>54</v>
      </c>
      <c s="25" t="s">
        <v>55</v>
      </c>
      <c s="26">
        <v>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25.5">
      <c r="A18" s="28" t="s">
        <v>44</v>
      </c>
      <c r="E18" s="29" t="s">
        <v>683</v>
      </c>
    </row>
    <row r="19" spans="1:5" ht="12.75">
      <c r="A19" s="30" t="s">
        <v>46</v>
      </c>
      <c r="E19" s="31" t="s">
        <v>41</v>
      </c>
    </row>
    <row r="20" spans="1:5" ht="12.75">
      <c r="A20" t="s">
        <v>47</v>
      </c>
      <c r="E20" s="29" t="s">
        <v>52</v>
      </c>
    </row>
    <row r="21" spans="1:16" ht="12.75">
      <c r="A21" s="18" t="s">
        <v>39</v>
      </c>
      <c s="23" t="s">
        <v>27</v>
      </c>
      <c s="23" t="s">
        <v>573</v>
      </c>
      <c s="18" t="s">
        <v>41</v>
      </c>
      <c s="24" t="s">
        <v>574</v>
      </c>
      <c s="25" t="s">
        <v>43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684</v>
      </c>
    </row>
    <row r="23" spans="1:5" ht="12.75">
      <c r="A23" s="30" t="s">
        <v>46</v>
      </c>
      <c r="E23" s="31" t="s">
        <v>41</v>
      </c>
    </row>
    <row r="24" spans="1:5" ht="12.75">
      <c r="A24" t="s">
        <v>47</v>
      </c>
      <c r="E24" s="29" t="s">
        <v>52</v>
      </c>
    </row>
    <row r="25" spans="1:18" ht="12.75" customHeight="1">
      <c r="A25" s="5" t="s">
        <v>37</v>
      </c>
      <c s="5"/>
      <c s="35" t="s">
        <v>23</v>
      </c>
      <c s="5"/>
      <c s="21" t="s">
        <v>95</v>
      </c>
      <c s="5"/>
      <c s="5"/>
      <c s="5"/>
      <c s="36">
        <f>0+Q25</f>
      </c>
      <c r="O25">
        <f>0+R25</f>
      </c>
      <c r="Q25">
        <f>0+I26+I30+I34+I38+I42+I46+I50+I54+I58</f>
      </c>
      <c>
        <f>0+O26+O30+O34+O38+O42+O46+O50+O54+O58</f>
      </c>
    </row>
    <row r="26" spans="1:16" ht="12.75">
      <c r="A26" s="18" t="s">
        <v>39</v>
      </c>
      <c s="23" t="s">
        <v>29</v>
      </c>
      <c s="23" t="s">
        <v>134</v>
      </c>
      <c s="18" t="s">
        <v>41</v>
      </c>
      <c s="24" t="s">
        <v>135</v>
      </c>
      <c s="25" t="s">
        <v>73</v>
      </c>
      <c s="26">
        <v>16.2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685</v>
      </c>
    </row>
    <row r="29" spans="1:5" ht="38.25">
      <c r="A29" t="s">
        <v>47</v>
      </c>
      <c r="E29" s="29" t="s">
        <v>138</v>
      </c>
    </row>
    <row r="30" spans="1:16" ht="12.75">
      <c r="A30" s="18" t="s">
        <v>39</v>
      </c>
      <c s="23" t="s">
        <v>31</v>
      </c>
      <c s="23" t="s">
        <v>145</v>
      </c>
      <c s="18" t="s">
        <v>41</v>
      </c>
      <c s="24" t="s">
        <v>146</v>
      </c>
      <c s="25" t="s">
        <v>73</v>
      </c>
      <c s="26">
        <v>736.7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581</v>
      </c>
    </row>
    <row r="32" spans="1:5" ht="38.25">
      <c r="A32" s="30" t="s">
        <v>46</v>
      </c>
      <c r="E32" s="31" t="s">
        <v>686</v>
      </c>
    </row>
    <row r="33" spans="1:5" ht="306">
      <c r="A33" t="s">
        <v>47</v>
      </c>
      <c r="E33" s="29" t="s">
        <v>149</v>
      </c>
    </row>
    <row r="34" spans="1:16" ht="12.75">
      <c r="A34" s="18" t="s">
        <v>39</v>
      </c>
      <c s="23" t="s">
        <v>102</v>
      </c>
      <c s="23" t="s">
        <v>583</v>
      </c>
      <c s="18" t="s">
        <v>41</v>
      </c>
      <c s="24" t="s">
        <v>584</v>
      </c>
      <c s="25" t="s">
        <v>73</v>
      </c>
      <c s="26">
        <v>1451.9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44</v>
      </c>
      <c r="E35" s="29" t="s">
        <v>687</v>
      </c>
    </row>
    <row r="36" spans="1:5" ht="12.75">
      <c r="A36" s="30" t="s">
        <v>46</v>
      </c>
      <c r="E36" s="31" t="s">
        <v>688</v>
      </c>
    </row>
    <row r="37" spans="1:5" ht="318.75">
      <c r="A37" t="s">
        <v>47</v>
      </c>
      <c r="E37" s="29" t="s">
        <v>586</v>
      </c>
    </row>
    <row r="38" spans="1:16" ht="12.75">
      <c r="A38" s="18" t="s">
        <v>39</v>
      </c>
      <c s="23" t="s">
        <v>108</v>
      </c>
      <c s="23" t="s">
        <v>157</v>
      </c>
      <c s="18" t="s">
        <v>41</v>
      </c>
      <c s="24" t="s">
        <v>158</v>
      </c>
      <c s="25" t="s">
        <v>73</v>
      </c>
      <c s="26">
        <v>1468.1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587</v>
      </c>
    </row>
    <row r="40" spans="1:5" ht="38.25">
      <c r="A40" s="30" t="s">
        <v>46</v>
      </c>
      <c r="E40" s="31" t="s">
        <v>689</v>
      </c>
    </row>
    <row r="41" spans="1:5" ht="191.25">
      <c r="A41" t="s">
        <v>47</v>
      </c>
      <c r="E41" s="29" t="s">
        <v>160</v>
      </c>
    </row>
    <row r="42" spans="1:16" ht="12.75">
      <c r="A42" s="18" t="s">
        <v>39</v>
      </c>
      <c s="23" t="s">
        <v>34</v>
      </c>
      <c s="23" t="s">
        <v>589</v>
      </c>
      <c s="18" t="s">
        <v>41</v>
      </c>
      <c s="24" t="s">
        <v>590</v>
      </c>
      <c s="25" t="s">
        <v>73</v>
      </c>
      <c s="26">
        <v>638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12.75">
      <c r="A44" s="30" t="s">
        <v>46</v>
      </c>
      <c r="E44" s="31" t="s">
        <v>690</v>
      </c>
    </row>
    <row r="45" spans="1:5" ht="229.5">
      <c r="A45" t="s">
        <v>47</v>
      </c>
      <c r="E45" s="29" t="s">
        <v>592</v>
      </c>
    </row>
    <row r="46" spans="1:16" ht="12.75">
      <c r="A46" s="18" t="s">
        <v>39</v>
      </c>
      <c s="23" t="s">
        <v>36</v>
      </c>
      <c s="23" t="s">
        <v>593</v>
      </c>
      <c s="18" t="s">
        <v>41</v>
      </c>
      <c s="24" t="s">
        <v>594</v>
      </c>
      <c s="25" t="s">
        <v>73</v>
      </c>
      <c s="26">
        <v>437.1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595</v>
      </c>
    </row>
    <row r="48" spans="1:5" ht="12.75">
      <c r="A48" s="30" t="s">
        <v>46</v>
      </c>
      <c r="E48" s="31" t="s">
        <v>691</v>
      </c>
    </row>
    <row r="49" spans="1:5" ht="293.25">
      <c r="A49" t="s">
        <v>47</v>
      </c>
      <c r="E49" s="29" t="s">
        <v>597</v>
      </c>
    </row>
    <row r="50" spans="1:16" ht="12.75">
      <c r="A50" s="18" t="s">
        <v>39</v>
      </c>
      <c s="23" t="s">
        <v>122</v>
      </c>
      <c s="23" t="s">
        <v>598</v>
      </c>
      <c s="18" t="s">
        <v>41</v>
      </c>
      <c s="24" t="s">
        <v>599</v>
      </c>
      <c s="25" t="s">
        <v>98</v>
      </c>
      <c s="26">
        <v>108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600</v>
      </c>
    </row>
    <row r="52" spans="1:5" ht="12.75">
      <c r="A52" s="30" t="s">
        <v>46</v>
      </c>
      <c r="E52" s="31" t="s">
        <v>692</v>
      </c>
    </row>
    <row r="53" spans="1:5" ht="38.25">
      <c r="A53" t="s">
        <v>47</v>
      </c>
      <c r="E53" s="29" t="s">
        <v>602</v>
      </c>
    </row>
    <row r="54" spans="1:16" ht="12.75">
      <c r="A54" s="18" t="s">
        <v>39</v>
      </c>
      <c s="23" t="s">
        <v>127</v>
      </c>
      <c s="23" t="s">
        <v>196</v>
      </c>
      <c s="18" t="s">
        <v>41</v>
      </c>
      <c s="24" t="s">
        <v>197</v>
      </c>
      <c s="25" t="s">
        <v>98</v>
      </c>
      <c s="26">
        <v>108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41</v>
      </c>
    </row>
    <row r="56" spans="1:5" ht="12.75">
      <c r="A56" s="30" t="s">
        <v>46</v>
      </c>
      <c r="E56" s="31" t="s">
        <v>693</v>
      </c>
    </row>
    <row r="57" spans="1:5" ht="25.5">
      <c r="A57" t="s">
        <v>47</v>
      </c>
      <c r="E57" s="29" t="s">
        <v>199</v>
      </c>
    </row>
    <row r="58" spans="1:16" ht="12.75">
      <c r="A58" s="18" t="s">
        <v>39</v>
      </c>
      <c s="23" t="s">
        <v>133</v>
      </c>
      <c s="23" t="s">
        <v>207</v>
      </c>
      <c s="18" t="s">
        <v>41</v>
      </c>
      <c s="24" t="s">
        <v>208</v>
      </c>
      <c s="25" t="s">
        <v>73</v>
      </c>
      <c s="26">
        <v>5.4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604</v>
      </c>
    </row>
    <row r="60" spans="1:5" ht="12.75">
      <c r="A60" s="30" t="s">
        <v>46</v>
      </c>
      <c r="E60" s="31" t="s">
        <v>694</v>
      </c>
    </row>
    <row r="61" spans="1:5" ht="38.25">
      <c r="A61" t="s">
        <v>47</v>
      </c>
      <c r="E61" s="29" t="s">
        <v>210</v>
      </c>
    </row>
    <row r="62" spans="1:18" ht="12.75" customHeight="1">
      <c r="A62" s="5" t="s">
        <v>37</v>
      </c>
      <c s="5"/>
      <c s="35" t="s">
        <v>17</v>
      </c>
      <c s="5"/>
      <c s="21" t="s">
        <v>211</v>
      </c>
      <c s="5"/>
      <c s="5"/>
      <c s="5"/>
      <c s="36">
        <f>0+Q62</f>
      </c>
      <c r="O62">
        <f>0+R62</f>
      </c>
      <c r="Q62">
        <f>0+I63</f>
      </c>
      <c>
        <f>0+O63</f>
      </c>
    </row>
    <row r="63" spans="1:16" ht="12.75">
      <c r="A63" s="18" t="s">
        <v>39</v>
      </c>
      <c s="23" t="s">
        <v>139</v>
      </c>
      <c s="23" t="s">
        <v>606</v>
      </c>
      <c s="18" t="s">
        <v>556</v>
      </c>
      <c s="24" t="s">
        <v>607</v>
      </c>
      <c s="25" t="s">
        <v>98</v>
      </c>
      <c s="26">
        <v>1815.7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608</v>
      </c>
    </row>
    <row r="65" spans="1:5" ht="12.75">
      <c r="A65" s="30" t="s">
        <v>46</v>
      </c>
      <c r="E65" s="31" t="s">
        <v>695</v>
      </c>
    </row>
    <row r="66" spans="1:5" ht="25.5">
      <c r="A66" t="s">
        <v>47</v>
      </c>
      <c r="E66" s="29" t="s">
        <v>610</v>
      </c>
    </row>
    <row r="67" spans="1:18" ht="12.75" customHeight="1">
      <c r="A67" s="5" t="s">
        <v>37</v>
      </c>
      <c s="5"/>
      <c s="35" t="s">
        <v>27</v>
      </c>
      <c s="5"/>
      <c s="21" t="s">
        <v>240</v>
      </c>
      <c s="5"/>
      <c s="5"/>
      <c s="5"/>
      <c s="36">
        <f>0+Q67</f>
      </c>
      <c r="O67">
        <f>0+R67</f>
      </c>
      <c r="Q67">
        <f>0+I68+I72</f>
      </c>
      <c>
        <f>0+O68+O72</f>
      </c>
    </row>
    <row r="68" spans="1:16" ht="12.75">
      <c r="A68" s="18" t="s">
        <v>39</v>
      </c>
      <c s="23" t="s">
        <v>144</v>
      </c>
      <c s="23" t="s">
        <v>611</v>
      </c>
      <c s="18" t="s">
        <v>41</v>
      </c>
      <c s="24" t="s">
        <v>612</v>
      </c>
      <c s="25" t="s">
        <v>73</v>
      </c>
      <c s="26">
        <v>75.5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613</v>
      </c>
    </row>
    <row r="70" spans="1:5" ht="12.75">
      <c r="A70" s="30" t="s">
        <v>46</v>
      </c>
      <c r="E70" s="31" t="s">
        <v>696</v>
      </c>
    </row>
    <row r="71" spans="1:5" ht="369.75">
      <c r="A71" t="s">
        <v>47</v>
      </c>
      <c r="E71" s="29" t="s">
        <v>246</v>
      </c>
    </row>
    <row r="72" spans="1:16" ht="12.75">
      <c r="A72" s="18" t="s">
        <v>39</v>
      </c>
      <c s="23" t="s">
        <v>150</v>
      </c>
      <c s="23" t="s">
        <v>615</v>
      </c>
      <c s="18" t="s">
        <v>41</v>
      </c>
      <c s="24" t="s">
        <v>616</v>
      </c>
      <c s="25" t="s">
        <v>73</v>
      </c>
      <c s="26">
        <v>77.7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617</v>
      </c>
    </row>
    <row r="74" spans="1:5" ht="12.75">
      <c r="A74" s="30" t="s">
        <v>46</v>
      </c>
      <c r="E74" s="31" t="s">
        <v>697</v>
      </c>
    </row>
    <row r="75" spans="1:5" ht="38.25">
      <c r="A75" t="s">
        <v>47</v>
      </c>
      <c r="E75" s="29" t="s">
        <v>223</v>
      </c>
    </row>
    <row r="76" spans="1:18" ht="12.75" customHeight="1">
      <c r="A76" s="5" t="s">
        <v>37</v>
      </c>
      <c s="5"/>
      <c s="35" t="s">
        <v>102</v>
      </c>
      <c s="5"/>
      <c s="21" t="s">
        <v>346</v>
      </c>
      <c s="5"/>
      <c s="5"/>
      <c s="5"/>
      <c s="36">
        <f>0+Q76</f>
      </c>
      <c r="O76">
        <f>0+R76</f>
      </c>
      <c r="Q76">
        <f>0+I77+I81+I85+I89+I93+I97</f>
      </c>
      <c>
        <f>0+O77+O81+O85+O89+O93+O97</f>
      </c>
    </row>
    <row r="77" spans="1:16" ht="12.75">
      <c r="A77" s="18" t="s">
        <v>39</v>
      </c>
      <c s="23" t="s">
        <v>156</v>
      </c>
      <c s="23" t="s">
        <v>624</v>
      </c>
      <c s="18" t="s">
        <v>556</v>
      </c>
      <c s="24" t="s">
        <v>625</v>
      </c>
      <c s="25" t="s">
        <v>43</v>
      </c>
      <c s="26">
        <v>1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44</v>
      </c>
      <c r="E78" s="29" t="s">
        <v>41</v>
      </c>
    </row>
    <row r="79" spans="1:5" ht="12.75">
      <c r="A79" s="30" t="s">
        <v>46</v>
      </c>
      <c r="E79" s="31" t="s">
        <v>698</v>
      </c>
    </row>
    <row r="80" spans="1:5" ht="102">
      <c r="A80" t="s">
        <v>47</v>
      </c>
      <c r="E80" s="29" t="s">
        <v>628</v>
      </c>
    </row>
    <row r="81" spans="1:16" ht="12.75">
      <c r="A81" s="18" t="s">
        <v>39</v>
      </c>
      <c s="23" t="s">
        <v>161</v>
      </c>
      <c s="23" t="s">
        <v>629</v>
      </c>
      <c s="18" t="s">
        <v>699</v>
      </c>
      <c s="24" t="s">
        <v>631</v>
      </c>
      <c s="25" t="s">
        <v>55</v>
      </c>
      <c s="26">
        <v>4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700</v>
      </c>
    </row>
    <row r="83" spans="1:5" ht="12.75">
      <c r="A83" s="30" t="s">
        <v>46</v>
      </c>
      <c r="E83" s="31" t="s">
        <v>500</v>
      </c>
    </row>
    <row r="84" spans="1:5" ht="12.75">
      <c r="A84" t="s">
        <v>47</v>
      </c>
      <c r="E84" s="29" t="s">
        <v>41</v>
      </c>
    </row>
    <row r="85" spans="1:16" ht="12.75">
      <c r="A85" s="18" t="s">
        <v>39</v>
      </c>
      <c s="23" t="s">
        <v>168</v>
      </c>
      <c s="23" t="s">
        <v>629</v>
      </c>
      <c s="18" t="s">
        <v>630</v>
      </c>
      <c s="24" t="s">
        <v>631</v>
      </c>
      <c s="25" t="s">
        <v>55</v>
      </c>
      <c s="26">
        <v>3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701</v>
      </c>
    </row>
    <row r="87" spans="1:5" ht="12.75">
      <c r="A87" s="30" t="s">
        <v>46</v>
      </c>
      <c r="E87" s="31" t="s">
        <v>702</v>
      </c>
    </row>
    <row r="88" spans="1:5" ht="12.75">
      <c r="A88" t="s">
        <v>47</v>
      </c>
      <c r="E88" s="29" t="s">
        <v>41</v>
      </c>
    </row>
    <row r="89" spans="1:16" ht="12.75">
      <c r="A89" s="18" t="s">
        <v>39</v>
      </c>
      <c s="23" t="s">
        <v>172</v>
      </c>
      <c s="23" t="s">
        <v>629</v>
      </c>
      <c s="18" t="s">
        <v>634</v>
      </c>
      <c s="24" t="s">
        <v>631</v>
      </c>
      <c s="25" t="s">
        <v>55</v>
      </c>
      <c s="26">
        <v>7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703</v>
      </c>
    </row>
    <row r="91" spans="1:5" ht="12.75">
      <c r="A91" s="30" t="s">
        <v>46</v>
      </c>
      <c r="E91" s="31" t="s">
        <v>704</v>
      </c>
    </row>
    <row r="92" spans="1:5" ht="12.75">
      <c r="A92" t="s">
        <v>47</v>
      </c>
      <c r="E92" s="29" t="s">
        <v>41</v>
      </c>
    </row>
    <row r="93" spans="1:16" ht="12.75">
      <c r="A93" s="18" t="s">
        <v>39</v>
      </c>
      <c s="23" t="s">
        <v>178</v>
      </c>
      <c s="23" t="s">
        <v>629</v>
      </c>
      <c s="18" t="s">
        <v>705</v>
      </c>
      <c s="24" t="s">
        <v>631</v>
      </c>
      <c s="25" t="s">
        <v>55</v>
      </c>
      <c s="26">
        <v>1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706</v>
      </c>
    </row>
    <row r="95" spans="1:5" ht="12.75">
      <c r="A95" s="30" t="s">
        <v>46</v>
      </c>
      <c r="E95" s="31" t="s">
        <v>403</v>
      </c>
    </row>
    <row r="96" spans="1:5" ht="12.75">
      <c r="A96" t="s">
        <v>47</v>
      </c>
      <c r="E96" s="29" t="s">
        <v>41</v>
      </c>
    </row>
    <row r="97" spans="1:16" ht="12.75">
      <c r="A97" s="18" t="s">
        <v>39</v>
      </c>
      <c s="23" t="s">
        <v>184</v>
      </c>
      <c s="23" t="s">
        <v>629</v>
      </c>
      <c s="18" t="s">
        <v>707</v>
      </c>
      <c s="24" t="s">
        <v>631</v>
      </c>
      <c s="25" t="s">
        <v>55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708</v>
      </c>
    </row>
    <row r="99" spans="1:5" ht="12.75">
      <c r="A99" s="30" t="s">
        <v>46</v>
      </c>
      <c r="E99" s="31" t="s">
        <v>403</v>
      </c>
    </row>
    <row r="100" spans="1:5" ht="12.75">
      <c r="A100" t="s">
        <v>47</v>
      </c>
      <c r="E100" s="29" t="s">
        <v>41</v>
      </c>
    </row>
    <row r="101" spans="1:18" ht="12.75" customHeight="1">
      <c r="A101" s="5" t="s">
        <v>37</v>
      </c>
      <c s="5"/>
      <c s="35" t="s">
        <v>108</v>
      </c>
      <c s="5"/>
      <c s="21" t="s">
        <v>359</v>
      </c>
      <c s="5"/>
      <c s="5"/>
      <c s="5"/>
      <c s="36">
        <f>0+Q101</f>
      </c>
      <c r="O101">
        <f>0+R101</f>
      </c>
      <c r="Q101">
        <f>0+I102+I106+I110+I114+I118+I122+I126+I130+I134+I138+I142+I146+I150+I154+I158+I162+I166+I170+I174+I178</f>
      </c>
      <c>
        <f>0+O102+O106+O110+O114+O118+O122+O126+O130+O134+O138+O142+O146+O150+O154+O158+O162+O166+O170+O174+O178</f>
      </c>
    </row>
    <row r="102" spans="1:16" ht="12.75">
      <c r="A102" s="18" t="s">
        <v>39</v>
      </c>
      <c s="23" t="s">
        <v>190</v>
      </c>
      <c s="23" t="s">
        <v>709</v>
      </c>
      <c s="18" t="s">
        <v>41</v>
      </c>
      <c s="24" t="s">
        <v>710</v>
      </c>
      <c s="25" t="s">
        <v>119</v>
      </c>
      <c s="26">
        <v>75.6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711</v>
      </c>
    </row>
    <row r="104" spans="1:5" ht="12.75">
      <c r="A104" s="30" t="s">
        <v>46</v>
      </c>
      <c r="E104" s="31" t="s">
        <v>712</v>
      </c>
    </row>
    <row r="105" spans="1:5" ht="255">
      <c r="A105" t="s">
        <v>47</v>
      </c>
      <c r="E105" s="29" t="s">
        <v>645</v>
      </c>
    </row>
    <row r="106" spans="1:16" ht="12.75">
      <c r="A106" s="18" t="s">
        <v>39</v>
      </c>
      <c s="23" t="s">
        <v>195</v>
      </c>
      <c s="23" t="s">
        <v>641</v>
      </c>
      <c s="18" t="s">
        <v>41</v>
      </c>
      <c s="24" t="s">
        <v>642</v>
      </c>
      <c s="25" t="s">
        <v>119</v>
      </c>
      <c s="26">
        <v>30.7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643</v>
      </c>
    </row>
    <row r="108" spans="1:5" ht="12.75">
      <c r="A108" s="30" t="s">
        <v>46</v>
      </c>
      <c r="E108" s="31" t="s">
        <v>713</v>
      </c>
    </row>
    <row r="109" spans="1:5" ht="255">
      <c r="A109" t="s">
        <v>47</v>
      </c>
      <c r="E109" s="29" t="s">
        <v>645</v>
      </c>
    </row>
    <row r="110" spans="1:16" ht="12.75">
      <c r="A110" s="18" t="s">
        <v>39</v>
      </c>
      <c s="23" t="s">
        <v>200</v>
      </c>
      <c s="23" t="s">
        <v>714</v>
      </c>
      <c s="18" t="s">
        <v>41</v>
      </c>
      <c s="24" t="s">
        <v>715</v>
      </c>
      <c s="25" t="s">
        <v>119</v>
      </c>
      <c s="26">
        <v>5.2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44</v>
      </c>
      <c r="E111" s="29" t="s">
        <v>716</v>
      </c>
    </row>
    <row r="112" spans="1:5" ht="12.75">
      <c r="A112" s="30" t="s">
        <v>46</v>
      </c>
      <c r="E112" s="31" t="s">
        <v>717</v>
      </c>
    </row>
    <row r="113" spans="1:5" ht="255">
      <c r="A113" t="s">
        <v>47</v>
      </c>
      <c r="E113" s="29" t="s">
        <v>645</v>
      </c>
    </row>
    <row r="114" spans="1:16" ht="12.75">
      <c r="A114" s="18" t="s">
        <v>39</v>
      </c>
      <c s="23" t="s">
        <v>206</v>
      </c>
      <c s="23" t="s">
        <v>718</v>
      </c>
      <c s="18" t="s">
        <v>41</v>
      </c>
      <c s="24" t="s">
        <v>719</v>
      </c>
      <c s="25" t="s">
        <v>119</v>
      </c>
      <c s="26">
        <v>6.7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44</v>
      </c>
      <c r="E115" s="29" t="s">
        <v>720</v>
      </c>
    </row>
    <row r="116" spans="1:5" ht="12.75">
      <c r="A116" s="30" t="s">
        <v>46</v>
      </c>
      <c r="E116" s="31" t="s">
        <v>721</v>
      </c>
    </row>
    <row r="117" spans="1:5" ht="255">
      <c r="A117" t="s">
        <v>47</v>
      </c>
      <c r="E117" s="29" t="s">
        <v>645</v>
      </c>
    </row>
    <row r="118" spans="1:16" ht="12.75">
      <c r="A118" s="18" t="s">
        <v>39</v>
      </c>
      <c s="23" t="s">
        <v>212</v>
      </c>
      <c s="23" t="s">
        <v>722</v>
      </c>
      <c s="18" t="s">
        <v>41</v>
      </c>
      <c s="24" t="s">
        <v>723</v>
      </c>
      <c s="25" t="s">
        <v>119</v>
      </c>
      <c s="26">
        <v>15.7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44</v>
      </c>
      <c r="E119" s="29" t="s">
        <v>720</v>
      </c>
    </row>
    <row r="120" spans="1:5" ht="12.75">
      <c r="A120" s="30" t="s">
        <v>46</v>
      </c>
      <c r="E120" s="31" t="s">
        <v>724</v>
      </c>
    </row>
    <row r="121" spans="1:5" ht="255">
      <c r="A121" t="s">
        <v>47</v>
      </c>
      <c r="E121" s="29" t="s">
        <v>645</v>
      </c>
    </row>
    <row r="122" spans="1:16" ht="12.75">
      <c r="A122" s="18" t="s">
        <v>39</v>
      </c>
      <c s="23" t="s">
        <v>218</v>
      </c>
      <c s="23" t="s">
        <v>725</v>
      </c>
      <c s="18" t="s">
        <v>41</v>
      </c>
      <c s="24" t="s">
        <v>726</v>
      </c>
      <c s="25" t="s">
        <v>119</v>
      </c>
      <c s="26">
        <v>224.5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44</v>
      </c>
      <c r="E123" s="29" t="s">
        <v>720</v>
      </c>
    </row>
    <row r="124" spans="1:5" ht="12.75">
      <c r="A124" s="30" t="s">
        <v>46</v>
      </c>
      <c r="E124" s="31" t="s">
        <v>727</v>
      </c>
    </row>
    <row r="125" spans="1:5" ht="255">
      <c r="A125" t="s">
        <v>47</v>
      </c>
      <c r="E125" s="29" t="s">
        <v>645</v>
      </c>
    </row>
    <row r="126" spans="1:16" ht="12.75">
      <c r="A126" s="18" t="s">
        <v>39</v>
      </c>
      <c s="23" t="s">
        <v>224</v>
      </c>
      <c s="23" t="s">
        <v>728</v>
      </c>
      <c s="18" t="s">
        <v>41</v>
      </c>
      <c s="24" t="s">
        <v>729</v>
      </c>
      <c s="25" t="s">
        <v>119</v>
      </c>
      <c s="26">
        <v>63.5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44</v>
      </c>
      <c r="E127" s="29" t="s">
        <v>720</v>
      </c>
    </row>
    <row r="128" spans="1:5" ht="12.75">
      <c r="A128" s="30" t="s">
        <v>46</v>
      </c>
      <c r="E128" s="31" t="s">
        <v>730</v>
      </c>
    </row>
    <row r="129" spans="1:5" ht="255">
      <c r="A129" t="s">
        <v>47</v>
      </c>
      <c r="E129" s="29" t="s">
        <v>645</v>
      </c>
    </row>
    <row r="130" spans="1:16" ht="12.75">
      <c r="A130" s="18" t="s">
        <v>39</v>
      </c>
      <c s="23" t="s">
        <v>229</v>
      </c>
      <c s="23" t="s">
        <v>731</v>
      </c>
      <c s="18" t="s">
        <v>41</v>
      </c>
      <c s="24" t="s">
        <v>732</v>
      </c>
      <c s="25" t="s">
        <v>55</v>
      </c>
      <c s="26">
        <v>2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44</v>
      </c>
      <c r="E131" s="29" t="s">
        <v>733</v>
      </c>
    </row>
    <row r="132" spans="1:5" ht="12.75">
      <c r="A132" s="30" t="s">
        <v>46</v>
      </c>
      <c r="E132" s="31" t="s">
        <v>64</v>
      </c>
    </row>
    <row r="133" spans="1:5" ht="25.5">
      <c r="A133" t="s">
        <v>47</v>
      </c>
      <c r="E133" s="29" t="s">
        <v>734</v>
      </c>
    </row>
    <row r="134" spans="1:16" ht="12.75">
      <c r="A134" s="18" t="s">
        <v>39</v>
      </c>
      <c s="23" t="s">
        <v>235</v>
      </c>
      <c s="23" t="s">
        <v>735</v>
      </c>
      <c s="18" t="s">
        <v>41</v>
      </c>
      <c s="24" t="s">
        <v>736</v>
      </c>
      <c s="25" t="s">
        <v>55</v>
      </c>
      <c s="26">
        <v>13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25.5">
      <c r="A135" s="28" t="s">
        <v>44</v>
      </c>
      <c r="E135" s="29" t="s">
        <v>737</v>
      </c>
    </row>
    <row r="136" spans="1:5" ht="12.75">
      <c r="A136" s="30" t="s">
        <v>46</v>
      </c>
      <c r="E136" s="31" t="s">
        <v>738</v>
      </c>
    </row>
    <row r="137" spans="1:5" ht="242.25">
      <c r="A137" t="s">
        <v>47</v>
      </c>
      <c r="E137" s="29" t="s">
        <v>650</v>
      </c>
    </row>
    <row r="138" spans="1:16" ht="12.75">
      <c r="A138" s="18" t="s">
        <v>39</v>
      </c>
      <c s="23" t="s">
        <v>241</v>
      </c>
      <c s="23" t="s">
        <v>739</v>
      </c>
      <c s="18" t="s">
        <v>556</v>
      </c>
      <c s="24" t="s">
        <v>740</v>
      </c>
      <c s="25" t="s">
        <v>55</v>
      </c>
      <c s="26">
        <v>4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25.5">
      <c r="A139" s="28" t="s">
        <v>44</v>
      </c>
      <c r="E139" s="29" t="s">
        <v>741</v>
      </c>
    </row>
    <row r="140" spans="1:5" ht="12.75">
      <c r="A140" s="30" t="s">
        <v>46</v>
      </c>
      <c r="E140" s="31" t="s">
        <v>500</v>
      </c>
    </row>
    <row r="141" spans="1:5" ht="242.25">
      <c r="A141" t="s">
        <v>47</v>
      </c>
      <c r="E141" s="29" t="s">
        <v>650</v>
      </c>
    </row>
    <row r="142" spans="1:16" ht="12.75">
      <c r="A142" s="18" t="s">
        <v>39</v>
      </c>
      <c s="23" t="s">
        <v>247</v>
      </c>
      <c s="23" t="s">
        <v>651</v>
      </c>
      <c s="18" t="s">
        <v>41</v>
      </c>
      <c s="24" t="s">
        <v>652</v>
      </c>
      <c s="25" t="s">
        <v>55</v>
      </c>
      <c s="26">
        <v>17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653</v>
      </c>
    </row>
    <row r="144" spans="1:5" ht="12.75">
      <c r="A144" s="30" t="s">
        <v>46</v>
      </c>
      <c r="E144" s="31" t="s">
        <v>742</v>
      </c>
    </row>
    <row r="145" spans="1:5" ht="12.75">
      <c r="A145" t="s">
        <v>47</v>
      </c>
      <c r="E145" s="29" t="s">
        <v>655</v>
      </c>
    </row>
    <row r="146" spans="1:16" ht="12.75">
      <c r="A146" s="18" t="s">
        <v>39</v>
      </c>
      <c s="23" t="s">
        <v>252</v>
      </c>
      <c s="23" t="s">
        <v>743</v>
      </c>
      <c s="18" t="s">
        <v>41</v>
      </c>
      <c s="24" t="s">
        <v>744</v>
      </c>
      <c s="25" t="s">
        <v>55</v>
      </c>
      <c s="26">
        <v>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745</v>
      </c>
    </row>
    <row r="148" spans="1:5" ht="12.75">
      <c r="A148" s="30" t="s">
        <v>46</v>
      </c>
      <c r="E148" s="31" t="s">
        <v>702</v>
      </c>
    </row>
    <row r="149" spans="1:5" ht="51">
      <c r="A149" t="s">
        <v>47</v>
      </c>
      <c r="E149" s="29" t="s">
        <v>746</v>
      </c>
    </row>
    <row r="150" spans="1:16" ht="12.75">
      <c r="A150" s="18" t="s">
        <v>39</v>
      </c>
      <c s="23" t="s">
        <v>259</v>
      </c>
      <c s="23" t="s">
        <v>747</v>
      </c>
      <c s="18" t="s">
        <v>41</v>
      </c>
      <c s="24" t="s">
        <v>748</v>
      </c>
      <c s="25" t="s">
        <v>55</v>
      </c>
      <c s="26">
        <v>1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749</v>
      </c>
    </row>
    <row r="152" spans="1:5" ht="12.75">
      <c r="A152" s="30" t="s">
        <v>46</v>
      </c>
      <c r="E152" s="31" t="s">
        <v>403</v>
      </c>
    </row>
    <row r="153" spans="1:5" ht="51">
      <c r="A153" t="s">
        <v>47</v>
      </c>
      <c r="E153" s="29" t="s">
        <v>746</v>
      </c>
    </row>
    <row r="154" spans="1:16" ht="12.75">
      <c r="A154" s="18" t="s">
        <v>39</v>
      </c>
      <c s="23" t="s">
        <v>265</v>
      </c>
      <c s="23" t="s">
        <v>659</v>
      </c>
      <c s="18" t="s">
        <v>41</v>
      </c>
      <c s="24" t="s">
        <v>660</v>
      </c>
      <c s="25" t="s">
        <v>119</v>
      </c>
      <c s="26">
        <v>30.7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44</v>
      </c>
      <c r="E155" s="29" t="s">
        <v>661</v>
      </c>
    </row>
    <row r="156" spans="1:5" ht="12.75">
      <c r="A156" s="30" t="s">
        <v>46</v>
      </c>
      <c r="E156" s="31" t="s">
        <v>750</v>
      </c>
    </row>
    <row r="157" spans="1:5" ht="51">
      <c r="A157" t="s">
        <v>47</v>
      </c>
      <c r="E157" s="29" t="s">
        <v>663</v>
      </c>
    </row>
    <row r="158" spans="1:16" ht="12.75">
      <c r="A158" s="18" t="s">
        <v>39</v>
      </c>
      <c s="23" t="s">
        <v>271</v>
      </c>
      <c s="23" t="s">
        <v>751</v>
      </c>
      <c s="18" t="s">
        <v>41</v>
      </c>
      <c s="24" t="s">
        <v>752</v>
      </c>
      <c s="25" t="s">
        <v>119</v>
      </c>
      <c s="26">
        <v>5.2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44</v>
      </c>
      <c r="E159" s="29" t="s">
        <v>661</v>
      </c>
    </row>
    <row r="160" spans="1:5" ht="12.75">
      <c r="A160" s="30" t="s">
        <v>46</v>
      </c>
      <c r="E160" s="31" t="s">
        <v>753</v>
      </c>
    </row>
    <row r="161" spans="1:5" ht="51">
      <c r="A161" t="s">
        <v>47</v>
      </c>
      <c r="E161" s="29" t="s">
        <v>663</v>
      </c>
    </row>
    <row r="162" spans="1:16" ht="12.75">
      <c r="A162" s="18" t="s">
        <v>39</v>
      </c>
      <c s="23" t="s">
        <v>276</v>
      </c>
      <c s="23" t="s">
        <v>664</v>
      </c>
      <c s="18" t="s">
        <v>41</v>
      </c>
      <c s="24" t="s">
        <v>665</v>
      </c>
      <c s="25" t="s">
        <v>119</v>
      </c>
      <c s="26">
        <v>6.7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44</v>
      </c>
      <c r="E163" s="29" t="s">
        <v>661</v>
      </c>
    </row>
    <row r="164" spans="1:5" ht="12.75">
      <c r="A164" s="30" t="s">
        <v>46</v>
      </c>
      <c r="E164" s="31" t="s">
        <v>721</v>
      </c>
    </row>
    <row r="165" spans="1:5" ht="51">
      <c r="A165" t="s">
        <v>47</v>
      </c>
      <c r="E165" s="29" t="s">
        <v>663</v>
      </c>
    </row>
    <row r="166" spans="1:16" ht="12.75">
      <c r="A166" s="18" t="s">
        <v>39</v>
      </c>
      <c s="23" t="s">
        <v>282</v>
      </c>
      <c s="23" t="s">
        <v>754</v>
      </c>
      <c s="18" t="s">
        <v>41</v>
      </c>
      <c s="24" t="s">
        <v>755</v>
      </c>
      <c s="25" t="s">
        <v>119</v>
      </c>
      <c s="26">
        <v>15.7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44</v>
      </c>
      <c r="E167" s="29" t="s">
        <v>661</v>
      </c>
    </row>
    <row r="168" spans="1:5" ht="12.75">
      <c r="A168" s="30" t="s">
        <v>46</v>
      </c>
      <c r="E168" s="31" t="s">
        <v>756</v>
      </c>
    </row>
    <row r="169" spans="1:5" ht="51">
      <c r="A169" t="s">
        <v>47</v>
      </c>
      <c r="E169" s="29" t="s">
        <v>663</v>
      </c>
    </row>
    <row r="170" spans="1:16" ht="12.75">
      <c r="A170" s="18" t="s">
        <v>39</v>
      </c>
      <c s="23" t="s">
        <v>288</v>
      </c>
      <c s="23" t="s">
        <v>757</v>
      </c>
      <c s="18" t="s">
        <v>41</v>
      </c>
      <c s="24" t="s">
        <v>758</v>
      </c>
      <c s="25" t="s">
        <v>119</v>
      </c>
      <c s="26">
        <v>288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25.5">
      <c r="A171" s="28" t="s">
        <v>44</v>
      </c>
      <c r="E171" s="29" t="s">
        <v>759</v>
      </c>
    </row>
    <row r="172" spans="1:5" ht="12.75">
      <c r="A172" s="30" t="s">
        <v>46</v>
      </c>
      <c r="E172" s="31" t="s">
        <v>760</v>
      </c>
    </row>
    <row r="173" spans="1:5" ht="51">
      <c r="A173" t="s">
        <v>47</v>
      </c>
      <c r="E173" s="29" t="s">
        <v>663</v>
      </c>
    </row>
    <row r="174" spans="1:16" ht="12.75">
      <c r="A174" s="18" t="s">
        <v>39</v>
      </c>
      <c s="23" t="s">
        <v>294</v>
      </c>
      <c s="23" t="s">
        <v>761</v>
      </c>
      <c s="18" t="s">
        <v>41</v>
      </c>
      <c s="24" t="s">
        <v>762</v>
      </c>
      <c s="25" t="s">
        <v>119</v>
      </c>
      <c s="26">
        <v>75.6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44</v>
      </c>
      <c r="E175" s="29" t="s">
        <v>763</v>
      </c>
    </row>
    <row r="176" spans="1:5" ht="12.75">
      <c r="A176" s="30" t="s">
        <v>46</v>
      </c>
      <c r="E176" s="31" t="s">
        <v>712</v>
      </c>
    </row>
    <row r="177" spans="1:5" ht="51">
      <c r="A177" t="s">
        <v>47</v>
      </c>
      <c r="E177" s="29" t="s">
        <v>663</v>
      </c>
    </row>
    <row r="178" spans="1:16" ht="12.75">
      <c r="A178" s="18" t="s">
        <v>39</v>
      </c>
      <c s="23" t="s">
        <v>297</v>
      </c>
      <c s="23" t="s">
        <v>668</v>
      </c>
      <c s="18" t="s">
        <v>41</v>
      </c>
      <c s="24" t="s">
        <v>669</v>
      </c>
      <c s="25" t="s">
        <v>119</v>
      </c>
      <c s="26">
        <v>421.9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44</v>
      </c>
      <c r="E179" s="29" t="s">
        <v>670</v>
      </c>
    </row>
    <row r="180" spans="1:5" ht="12.75">
      <c r="A180" s="30" t="s">
        <v>46</v>
      </c>
      <c r="E180" s="31" t="s">
        <v>764</v>
      </c>
    </row>
    <row r="181" spans="1:5" ht="25.5">
      <c r="A181" t="s">
        <v>47</v>
      </c>
      <c r="E181" s="29" t="s">
        <v>672</v>
      </c>
    </row>
    <row r="182" spans="1:18" ht="12.75" customHeight="1">
      <c r="A182" s="5" t="s">
        <v>37</v>
      </c>
      <c s="5"/>
      <c s="35" t="s">
        <v>34</v>
      </c>
      <c s="5"/>
      <c s="21" t="s">
        <v>381</v>
      </c>
      <c s="5"/>
      <c s="5"/>
      <c s="5"/>
      <c s="36">
        <f>0+Q182</f>
      </c>
      <c r="O182">
        <f>0+R182</f>
      </c>
      <c r="Q182">
        <f>0+I183</f>
      </c>
      <c>
        <f>0+O183</f>
      </c>
    </row>
    <row r="183" spans="1:16" ht="12.75">
      <c r="A183" s="18" t="s">
        <v>39</v>
      </c>
      <c s="23" t="s">
        <v>303</v>
      </c>
      <c s="23" t="s">
        <v>765</v>
      </c>
      <c s="18" t="s">
        <v>41</v>
      </c>
      <c s="24" t="s">
        <v>766</v>
      </c>
      <c s="25" t="s">
        <v>119</v>
      </c>
      <c s="26">
        <v>650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25.5">
      <c r="A184" s="28" t="s">
        <v>44</v>
      </c>
      <c r="E184" s="29" t="s">
        <v>675</v>
      </c>
    </row>
    <row r="185" spans="1:5" ht="12.75">
      <c r="A185" s="30" t="s">
        <v>46</v>
      </c>
      <c r="E185" s="31" t="s">
        <v>767</v>
      </c>
    </row>
    <row r="186" spans="1:5" ht="76.5">
      <c r="A186" t="s">
        <v>47</v>
      </c>
      <c r="E186" s="29" t="s">
        <v>677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0+O8+O29+O70+O75+O84+O105+O114+O195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768</v>
      </c>
      <c s="32">
        <f>0+I8+I29+I70+I75+I84+I105+I114+I195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768</v>
      </c>
      <c s="5"/>
      <c s="14" t="s">
        <v>769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0+I9+I13+I17+I21+I25</f>
      </c>
      <c>
        <f>0+O9+O13+O17+O21+O25</f>
      </c>
    </row>
    <row r="9" spans="1:16" ht="25.5">
      <c r="A9" s="18" t="s">
        <v>39</v>
      </c>
      <c s="23" t="s">
        <v>23</v>
      </c>
      <c s="23" t="s">
        <v>77</v>
      </c>
      <c s="18" t="s">
        <v>41</v>
      </c>
      <c s="24" t="s">
        <v>78</v>
      </c>
      <c s="25" t="s">
        <v>79</v>
      </c>
      <c s="26">
        <v>1934.58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770</v>
      </c>
    </row>
    <row r="12" spans="1:5" ht="140.25">
      <c r="A12" t="s">
        <v>47</v>
      </c>
      <c r="E12" s="29" t="s">
        <v>82</v>
      </c>
    </row>
    <row r="13" spans="1:16" ht="25.5">
      <c r="A13" s="18" t="s">
        <v>39</v>
      </c>
      <c s="23" t="s">
        <v>17</v>
      </c>
      <c s="23" t="s">
        <v>83</v>
      </c>
      <c s="18" t="s">
        <v>41</v>
      </c>
      <c s="24" t="s">
        <v>84</v>
      </c>
      <c s="25" t="s">
        <v>79</v>
      </c>
      <c s="26">
        <v>1.901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41</v>
      </c>
    </row>
    <row r="15" spans="1:5" ht="12.75">
      <c r="A15" s="30" t="s">
        <v>46</v>
      </c>
      <c r="E15" s="31" t="s">
        <v>771</v>
      </c>
    </row>
    <row r="16" spans="1:5" ht="140.25">
      <c r="A16" t="s">
        <v>47</v>
      </c>
      <c r="E16" s="29" t="s">
        <v>82</v>
      </c>
    </row>
    <row r="17" spans="1:16" ht="25.5">
      <c r="A17" s="18" t="s">
        <v>39</v>
      </c>
      <c s="23" t="s">
        <v>16</v>
      </c>
      <c s="23" t="s">
        <v>87</v>
      </c>
      <c s="18" t="s">
        <v>41</v>
      </c>
      <c s="24" t="s">
        <v>88</v>
      </c>
      <c s="25" t="s">
        <v>79</v>
      </c>
      <c s="26">
        <v>4.747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772</v>
      </c>
    </row>
    <row r="19" spans="1:5" ht="25.5">
      <c r="A19" s="30" t="s">
        <v>46</v>
      </c>
      <c r="E19" s="31" t="s">
        <v>773</v>
      </c>
    </row>
    <row r="20" spans="1:5" ht="140.25">
      <c r="A20" t="s">
        <v>47</v>
      </c>
      <c r="E20" s="29" t="s">
        <v>82</v>
      </c>
    </row>
    <row r="21" spans="1:16" ht="12.75">
      <c r="A21" s="18" t="s">
        <v>39</v>
      </c>
      <c s="23" t="s">
        <v>27</v>
      </c>
      <c s="23" t="s">
        <v>53</v>
      </c>
      <c s="18" t="s">
        <v>41</v>
      </c>
      <c s="24" t="s">
        <v>54</v>
      </c>
      <c s="25" t="s">
        <v>55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25.5">
      <c r="A22" s="28" t="s">
        <v>44</v>
      </c>
      <c r="E22" s="29" t="s">
        <v>683</v>
      </c>
    </row>
    <row r="23" spans="1:5" ht="12.75">
      <c r="A23" s="30" t="s">
        <v>46</v>
      </c>
      <c r="E23" s="31" t="s">
        <v>41</v>
      </c>
    </row>
    <row r="24" spans="1:5" ht="12.75">
      <c r="A24" t="s">
        <v>47</v>
      </c>
      <c r="E24" s="29" t="s">
        <v>52</v>
      </c>
    </row>
    <row r="25" spans="1:16" ht="12.75">
      <c r="A25" s="18" t="s">
        <v>39</v>
      </c>
      <c s="23" t="s">
        <v>29</v>
      </c>
      <c s="23" t="s">
        <v>573</v>
      </c>
      <c s="18" t="s">
        <v>41</v>
      </c>
      <c s="24" t="s">
        <v>574</v>
      </c>
      <c s="25" t="s">
        <v>43</v>
      </c>
      <c s="26">
        <v>1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44</v>
      </c>
      <c r="E26" s="29" t="s">
        <v>684</v>
      </c>
    </row>
    <row r="27" spans="1:5" ht="12.75">
      <c r="A27" s="30" t="s">
        <v>46</v>
      </c>
      <c r="E27" s="31" t="s">
        <v>41</v>
      </c>
    </row>
    <row r="28" spans="1:5" ht="12.75">
      <c r="A28" t="s">
        <v>47</v>
      </c>
      <c r="E28" s="29" t="s">
        <v>52</v>
      </c>
    </row>
    <row r="29" spans="1:18" ht="12.75" customHeight="1">
      <c r="A29" s="5" t="s">
        <v>37</v>
      </c>
      <c s="5"/>
      <c s="35" t="s">
        <v>23</v>
      </c>
      <c s="5"/>
      <c s="21" t="s">
        <v>95</v>
      </c>
      <c s="5"/>
      <c s="5"/>
      <c s="5"/>
      <c s="36">
        <f>0+Q29</f>
      </c>
      <c r="O29">
        <f>0+R29</f>
      </c>
      <c r="Q29">
        <f>0+I30+I34+I38+I42+I46+I50+I54+I58+I62+I66</f>
      </c>
      <c>
        <f>0+O30+O34+O38+O42+O46+O50+O54+O58+O62+O66</f>
      </c>
    </row>
    <row r="30" spans="1:16" ht="12.75">
      <c r="A30" s="18" t="s">
        <v>39</v>
      </c>
      <c s="23" t="s">
        <v>31</v>
      </c>
      <c s="23" t="s">
        <v>123</v>
      </c>
      <c s="18" t="s">
        <v>41</v>
      </c>
      <c s="24" t="s">
        <v>124</v>
      </c>
      <c s="25" t="s">
        <v>73</v>
      </c>
      <c s="26">
        <v>0.864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578</v>
      </c>
    </row>
    <row r="32" spans="1:5" ht="12.75">
      <c r="A32" s="30" t="s">
        <v>46</v>
      </c>
      <c r="E32" s="31" t="s">
        <v>774</v>
      </c>
    </row>
    <row r="33" spans="1:5" ht="63.75">
      <c r="A33" t="s">
        <v>47</v>
      </c>
      <c r="E33" s="29" t="s">
        <v>107</v>
      </c>
    </row>
    <row r="34" spans="1:16" ht="12.75">
      <c r="A34" s="18" t="s">
        <v>39</v>
      </c>
      <c s="23" t="s">
        <v>102</v>
      </c>
      <c s="23" t="s">
        <v>134</v>
      </c>
      <c s="18" t="s">
        <v>41</v>
      </c>
      <c s="24" t="s">
        <v>135</v>
      </c>
      <c s="25" t="s">
        <v>73</v>
      </c>
      <c s="26">
        <v>1.59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41</v>
      </c>
    </row>
    <row r="36" spans="1:5" ht="12.75">
      <c r="A36" s="30" t="s">
        <v>46</v>
      </c>
      <c r="E36" s="31" t="s">
        <v>775</v>
      </c>
    </row>
    <row r="37" spans="1:5" ht="38.25">
      <c r="A37" t="s">
        <v>47</v>
      </c>
      <c r="E37" s="29" t="s">
        <v>138</v>
      </c>
    </row>
    <row r="38" spans="1:16" ht="12.75">
      <c r="A38" s="18" t="s">
        <v>39</v>
      </c>
      <c s="23" t="s">
        <v>108</v>
      </c>
      <c s="23" t="s">
        <v>145</v>
      </c>
      <c s="18" t="s">
        <v>41</v>
      </c>
      <c s="24" t="s">
        <v>146</v>
      </c>
      <c s="25" t="s">
        <v>73</v>
      </c>
      <c s="26">
        <v>908.49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581</v>
      </c>
    </row>
    <row r="40" spans="1:5" ht="38.25">
      <c r="A40" s="30" t="s">
        <v>46</v>
      </c>
      <c r="E40" s="31" t="s">
        <v>776</v>
      </c>
    </row>
    <row r="41" spans="1:5" ht="306">
      <c r="A41" t="s">
        <v>47</v>
      </c>
      <c r="E41" s="29" t="s">
        <v>149</v>
      </c>
    </row>
    <row r="42" spans="1:16" ht="12.75">
      <c r="A42" s="18" t="s">
        <v>39</v>
      </c>
      <c s="23" t="s">
        <v>34</v>
      </c>
      <c s="23" t="s">
        <v>583</v>
      </c>
      <c s="18" t="s">
        <v>41</v>
      </c>
      <c s="24" t="s">
        <v>584</v>
      </c>
      <c s="25" t="s">
        <v>73</v>
      </c>
      <c s="26">
        <v>1925.1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44</v>
      </c>
      <c r="E43" s="29" t="s">
        <v>687</v>
      </c>
    </row>
    <row r="44" spans="1:5" ht="12.75">
      <c r="A44" s="30" t="s">
        <v>46</v>
      </c>
      <c r="E44" s="31" t="s">
        <v>777</v>
      </c>
    </row>
    <row r="45" spans="1:5" ht="318.75">
      <c r="A45" t="s">
        <v>47</v>
      </c>
      <c r="E45" s="29" t="s">
        <v>586</v>
      </c>
    </row>
    <row r="46" spans="1:16" ht="12.75">
      <c r="A46" s="18" t="s">
        <v>39</v>
      </c>
      <c s="23" t="s">
        <v>36</v>
      </c>
      <c s="23" t="s">
        <v>157</v>
      </c>
      <c s="18" t="s">
        <v>41</v>
      </c>
      <c s="24" t="s">
        <v>158</v>
      </c>
      <c s="25" t="s">
        <v>73</v>
      </c>
      <c s="26">
        <v>1926.69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587</v>
      </c>
    </row>
    <row r="48" spans="1:5" ht="38.25">
      <c r="A48" s="30" t="s">
        <v>46</v>
      </c>
      <c r="E48" s="31" t="s">
        <v>778</v>
      </c>
    </row>
    <row r="49" spans="1:5" ht="191.25">
      <c r="A49" t="s">
        <v>47</v>
      </c>
      <c r="E49" s="29" t="s">
        <v>160</v>
      </c>
    </row>
    <row r="50" spans="1:16" ht="12.75">
      <c r="A50" s="18" t="s">
        <v>39</v>
      </c>
      <c s="23" t="s">
        <v>122</v>
      </c>
      <c s="23" t="s">
        <v>589</v>
      </c>
      <c s="18" t="s">
        <v>41</v>
      </c>
      <c s="24" t="s">
        <v>590</v>
      </c>
      <c s="25" t="s">
        <v>73</v>
      </c>
      <c s="26">
        <v>906.9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41</v>
      </c>
    </row>
    <row r="52" spans="1:5" ht="12.75">
      <c r="A52" s="30" t="s">
        <v>46</v>
      </c>
      <c r="E52" s="31" t="s">
        <v>779</v>
      </c>
    </row>
    <row r="53" spans="1:5" ht="229.5">
      <c r="A53" t="s">
        <v>47</v>
      </c>
      <c r="E53" s="29" t="s">
        <v>592</v>
      </c>
    </row>
    <row r="54" spans="1:16" ht="12.75">
      <c r="A54" s="18" t="s">
        <v>39</v>
      </c>
      <c s="23" t="s">
        <v>127</v>
      </c>
      <c s="23" t="s">
        <v>593</v>
      </c>
      <c s="18" t="s">
        <v>41</v>
      </c>
      <c s="24" t="s">
        <v>594</v>
      </c>
      <c s="25" t="s">
        <v>73</v>
      </c>
      <c s="26">
        <v>520.3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595</v>
      </c>
    </row>
    <row r="56" spans="1:5" ht="12.75">
      <c r="A56" s="30" t="s">
        <v>46</v>
      </c>
      <c r="E56" s="31" t="s">
        <v>780</v>
      </c>
    </row>
    <row r="57" spans="1:5" ht="293.25">
      <c r="A57" t="s">
        <v>47</v>
      </c>
      <c r="E57" s="29" t="s">
        <v>597</v>
      </c>
    </row>
    <row r="58" spans="1:16" ht="12.75">
      <c r="A58" s="18" t="s">
        <v>39</v>
      </c>
      <c s="23" t="s">
        <v>133</v>
      </c>
      <c s="23" t="s">
        <v>598</v>
      </c>
      <c s="18" t="s">
        <v>41</v>
      </c>
      <c s="24" t="s">
        <v>599</v>
      </c>
      <c s="25" t="s">
        <v>98</v>
      </c>
      <c s="26">
        <v>10.6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600</v>
      </c>
    </row>
    <row r="60" spans="1:5" ht="12.75">
      <c r="A60" s="30" t="s">
        <v>46</v>
      </c>
      <c r="E60" s="31" t="s">
        <v>781</v>
      </c>
    </row>
    <row r="61" spans="1:5" ht="38.25">
      <c r="A61" t="s">
        <v>47</v>
      </c>
      <c r="E61" s="29" t="s">
        <v>602</v>
      </c>
    </row>
    <row r="62" spans="1:16" ht="12.75">
      <c r="A62" s="18" t="s">
        <v>39</v>
      </c>
      <c s="23" t="s">
        <v>139</v>
      </c>
      <c s="23" t="s">
        <v>196</v>
      </c>
      <c s="18" t="s">
        <v>41</v>
      </c>
      <c s="24" t="s">
        <v>197</v>
      </c>
      <c s="25" t="s">
        <v>98</v>
      </c>
      <c s="26">
        <v>10.6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41</v>
      </c>
    </row>
    <row r="64" spans="1:5" ht="12.75">
      <c r="A64" s="30" t="s">
        <v>46</v>
      </c>
      <c r="E64" s="31" t="s">
        <v>782</v>
      </c>
    </row>
    <row r="65" spans="1:5" ht="25.5">
      <c r="A65" t="s">
        <v>47</v>
      </c>
      <c r="E65" s="29" t="s">
        <v>199</v>
      </c>
    </row>
    <row r="66" spans="1:16" ht="12.75">
      <c r="A66" s="18" t="s">
        <v>39</v>
      </c>
      <c s="23" t="s">
        <v>144</v>
      </c>
      <c s="23" t="s">
        <v>207</v>
      </c>
      <c s="18" t="s">
        <v>41</v>
      </c>
      <c s="24" t="s">
        <v>208</v>
      </c>
      <c s="25" t="s">
        <v>73</v>
      </c>
      <c s="26">
        <v>0.53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604</v>
      </c>
    </row>
    <row r="68" spans="1:5" ht="12.75">
      <c r="A68" s="30" t="s">
        <v>46</v>
      </c>
      <c r="E68" s="31" t="s">
        <v>783</v>
      </c>
    </row>
    <row r="69" spans="1:5" ht="38.25">
      <c r="A69" t="s">
        <v>47</v>
      </c>
      <c r="E69" s="29" t="s">
        <v>210</v>
      </c>
    </row>
    <row r="70" spans="1:18" ht="12.75" customHeight="1">
      <c r="A70" s="5" t="s">
        <v>37</v>
      </c>
      <c s="5"/>
      <c s="35" t="s">
        <v>17</v>
      </c>
      <c s="5"/>
      <c s="21" t="s">
        <v>211</v>
      </c>
      <c s="5"/>
      <c s="5"/>
      <c s="5"/>
      <c s="36">
        <f>0+Q70</f>
      </c>
      <c r="O70">
        <f>0+R70</f>
      </c>
      <c r="Q70">
        <f>0+I71</f>
      </c>
      <c>
        <f>0+O71</f>
      </c>
    </row>
    <row r="71" spans="1:16" ht="12.75">
      <c r="A71" s="18" t="s">
        <v>39</v>
      </c>
      <c s="23" t="s">
        <v>150</v>
      </c>
      <c s="23" t="s">
        <v>606</v>
      </c>
      <c s="18" t="s">
        <v>556</v>
      </c>
      <c s="24" t="s">
        <v>607</v>
      </c>
      <c s="25" t="s">
        <v>98</v>
      </c>
      <c s="26">
        <v>2264.5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608</v>
      </c>
    </row>
    <row r="73" spans="1:5" ht="12.75">
      <c r="A73" s="30" t="s">
        <v>46</v>
      </c>
      <c r="E73" s="31" t="s">
        <v>784</v>
      </c>
    </row>
    <row r="74" spans="1:5" ht="25.5">
      <c r="A74" t="s">
        <v>47</v>
      </c>
      <c r="E74" s="29" t="s">
        <v>610</v>
      </c>
    </row>
    <row r="75" spans="1:18" ht="12.75" customHeight="1">
      <c r="A75" s="5" t="s">
        <v>37</v>
      </c>
      <c s="5"/>
      <c s="35" t="s">
        <v>27</v>
      </c>
      <c s="5"/>
      <c s="21" t="s">
        <v>240</v>
      </c>
      <c s="5"/>
      <c s="5"/>
      <c s="5"/>
      <c s="36">
        <f>0+Q75</f>
      </c>
      <c r="O75">
        <f>0+R75</f>
      </c>
      <c r="Q75">
        <f>0+I76+I80</f>
      </c>
      <c>
        <f>0+O76+O80</f>
      </c>
    </row>
    <row r="76" spans="1:16" ht="12.75">
      <c r="A76" s="18" t="s">
        <v>39</v>
      </c>
      <c s="23" t="s">
        <v>156</v>
      </c>
      <c s="23" t="s">
        <v>611</v>
      </c>
      <c s="18" t="s">
        <v>41</v>
      </c>
      <c s="24" t="s">
        <v>612</v>
      </c>
      <c s="25" t="s">
        <v>73</v>
      </c>
      <c s="26">
        <v>119.6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613</v>
      </c>
    </row>
    <row r="78" spans="1:5" ht="12.75">
      <c r="A78" s="30" t="s">
        <v>46</v>
      </c>
      <c r="E78" s="31" t="s">
        <v>785</v>
      </c>
    </row>
    <row r="79" spans="1:5" ht="369.75">
      <c r="A79" t="s">
        <v>47</v>
      </c>
      <c r="E79" s="29" t="s">
        <v>246</v>
      </c>
    </row>
    <row r="80" spans="1:16" ht="12.75">
      <c r="A80" s="18" t="s">
        <v>39</v>
      </c>
      <c s="23" t="s">
        <v>161</v>
      </c>
      <c s="23" t="s">
        <v>615</v>
      </c>
      <c s="18" t="s">
        <v>41</v>
      </c>
      <c s="24" t="s">
        <v>616</v>
      </c>
      <c s="25" t="s">
        <v>73</v>
      </c>
      <c s="26">
        <v>67.3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617</v>
      </c>
    </row>
    <row r="82" spans="1:5" ht="12.75">
      <c r="A82" s="30" t="s">
        <v>46</v>
      </c>
      <c r="E82" s="31" t="s">
        <v>786</v>
      </c>
    </row>
    <row r="83" spans="1:5" ht="38.25">
      <c r="A83" t="s">
        <v>47</v>
      </c>
      <c r="E83" s="29" t="s">
        <v>223</v>
      </c>
    </row>
    <row r="84" spans="1:18" ht="12.75" customHeight="1">
      <c r="A84" s="5" t="s">
        <v>37</v>
      </c>
      <c s="5"/>
      <c s="35" t="s">
        <v>29</v>
      </c>
      <c s="5"/>
      <c s="21" t="s">
        <v>258</v>
      </c>
      <c s="5"/>
      <c s="5"/>
      <c s="5"/>
      <c s="36">
        <f>0+Q84</f>
      </c>
      <c r="O84">
        <f>0+R84</f>
      </c>
      <c r="Q84">
        <f>0+I85+I89+I93+I97+I101</f>
      </c>
      <c>
        <f>0+O85+O89+O93+O97+O101</f>
      </c>
    </row>
    <row r="85" spans="1:16" ht="12.75">
      <c r="A85" s="18" t="s">
        <v>39</v>
      </c>
      <c s="23" t="s">
        <v>168</v>
      </c>
      <c s="23" t="s">
        <v>260</v>
      </c>
      <c s="18" t="s">
        <v>41</v>
      </c>
      <c s="24" t="s">
        <v>261</v>
      </c>
      <c s="25" t="s">
        <v>98</v>
      </c>
      <c s="26">
        <v>7.2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619</v>
      </c>
    </row>
    <row r="87" spans="1:5" ht="12.75">
      <c r="A87" s="30" t="s">
        <v>46</v>
      </c>
      <c r="E87" s="31" t="s">
        <v>787</v>
      </c>
    </row>
    <row r="88" spans="1:5" ht="127.5">
      <c r="A88" t="s">
        <v>47</v>
      </c>
      <c r="E88" s="29" t="s">
        <v>264</v>
      </c>
    </row>
    <row r="89" spans="1:16" ht="12.75">
      <c r="A89" s="18" t="s">
        <v>39</v>
      </c>
      <c s="23" t="s">
        <v>172</v>
      </c>
      <c s="23" t="s">
        <v>266</v>
      </c>
      <c s="18" t="s">
        <v>41</v>
      </c>
      <c s="24" t="s">
        <v>267</v>
      </c>
      <c s="25" t="s">
        <v>73</v>
      </c>
      <c s="26">
        <v>2.16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788</v>
      </c>
    </row>
    <row r="91" spans="1:5" ht="12.75">
      <c r="A91" s="30" t="s">
        <v>46</v>
      </c>
      <c r="E91" s="31" t="s">
        <v>789</v>
      </c>
    </row>
    <row r="92" spans="1:5" ht="51">
      <c r="A92" t="s">
        <v>47</v>
      </c>
      <c r="E92" s="29" t="s">
        <v>270</v>
      </c>
    </row>
    <row r="93" spans="1:16" ht="12.75">
      <c r="A93" s="18" t="s">
        <v>39</v>
      </c>
      <c s="23" t="s">
        <v>178</v>
      </c>
      <c s="23" t="s">
        <v>289</v>
      </c>
      <c s="18" t="s">
        <v>41</v>
      </c>
      <c s="24" t="s">
        <v>290</v>
      </c>
      <c s="25" t="s">
        <v>98</v>
      </c>
      <c s="26">
        <v>7.2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788</v>
      </c>
    </row>
    <row r="95" spans="1:5" ht="12.75">
      <c r="A95" s="30" t="s">
        <v>46</v>
      </c>
      <c r="E95" s="31" t="s">
        <v>790</v>
      </c>
    </row>
    <row r="96" spans="1:5" ht="51">
      <c r="A96" t="s">
        <v>47</v>
      </c>
      <c r="E96" s="29" t="s">
        <v>293</v>
      </c>
    </row>
    <row r="97" spans="1:16" ht="12.75">
      <c r="A97" s="18" t="s">
        <v>39</v>
      </c>
      <c s="23" t="s">
        <v>184</v>
      </c>
      <c s="23" t="s">
        <v>298</v>
      </c>
      <c s="18" t="s">
        <v>41</v>
      </c>
      <c s="24" t="s">
        <v>299</v>
      </c>
      <c s="25" t="s">
        <v>98</v>
      </c>
      <c s="26">
        <v>7.2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788</v>
      </c>
    </row>
    <row r="99" spans="1:5" ht="12.75">
      <c r="A99" s="30" t="s">
        <v>46</v>
      </c>
      <c r="E99" s="31" t="s">
        <v>790</v>
      </c>
    </row>
    <row r="100" spans="1:5" ht="140.25">
      <c r="A100" t="s">
        <v>47</v>
      </c>
      <c r="E100" s="29" t="s">
        <v>302</v>
      </c>
    </row>
    <row r="101" spans="1:16" ht="12.75">
      <c r="A101" s="18" t="s">
        <v>39</v>
      </c>
      <c s="23" t="s">
        <v>190</v>
      </c>
      <c s="23" t="s">
        <v>791</v>
      </c>
      <c s="18" t="s">
        <v>41</v>
      </c>
      <c s="24" t="s">
        <v>792</v>
      </c>
      <c s="25" t="s">
        <v>98</v>
      </c>
      <c s="26">
        <v>7.2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788</v>
      </c>
    </row>
    <row r="103" spans="1:5" ht="12.75">
      <c r="A103" s="30" t="s">
        <v>46</v>
      </c>
      <c r="E103" s="31" t="s">
        <v>790</v>
      </c>
    </row>
    <row r="104" spans="1:5" ht="140.25">
      <c r="A104" t="s">
        <v>47</v>
      </c>
      <c r="E104" s="29" t="s">
        <v>302</v>
      </c>
    </row>
    <row r="105" spans="1:18" ht="12.75" customHeight="1">
      <c r="A105" s="5" t="s">
        <v>37</v>
      </c>
      <c s="5"/>
      <c s="35" t="s">
        <v>102</v>
      </c>
      <c s="5"/>
      <c s="21" t="s">
        <v>346</v>
      </c>
      <c s="5"/>
      <c s="5"/>
      <c s="5"/>
      <c s="36">
        <f>0+Q105</f>
      </c>
      <c r="O105">
        <f>0+R105</f>
      </c>
      <c r="Q105">
        <f>0+I106+I110</f>
      </c>
      <c>
        <f>0+O106+O110</f>
      </c>
    </row>
    <row r="106" spans="1:16" ht="12.75">
      <c r="A106" s="18" t="s">
        <v>39</v>
      </c>
      <c s="23" t="s">
        <v>195</v>
      </c>
      <c s="23" t="s">
        <v>629</v>
      </c>
      <c s="18" t="s">
        <v>699</v>
      </c>
      <c s="24" t="s">
        <v>631</v>
      </c>
      <c s="25" t="s">
        <v>55</v>
      </c>
      <c s="26">
        <v>9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793</v>
      </c>
    </row>
    <row r="108" spans="1:5" ht="12.75">
      <c r="A108" s="30" t="s">
        <v>46</v>
      </c>
      <c r="E108" s="31" t="s">
        <v>794</v>
      </c>
    </row>
    <row r="109" spans="1:5" ht="12.75">
      <c r="A109" t="s">
        <v>47</v>
      </c>
      <c r="E109" s="29" t="s">
        <v>41</v>
      </c>
    </row>
    <row r="110" spans="1:16" ht="12.75">
      <c r="A110" s="18" t="s">
        <v>39</v>
      </c>
      <c s="23" t="s">
        <v>200</v>
      </c>
      <c s="23" t="s">
        <v>629</v>
      </c>
      <c s="18" t="s">
        <v>705</v>
      </c>
      <c s="24" t="s">
        <v>631</v>
      </c>
      <c s="25" t="s">
        <v>55</v>
      </c>
      <c s="26">
        <v>1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44</v>
      </c>
      <c r="E111" s="29" t="s">
        <v>795</v>
      </c>
    </row>
    <row r="112" spans="1:5" ht="12.75">
      <c r="A112" s="30" t="s">
        <v>46</v>
      </c>
      <c r="E112" s="31" t="s">
        <v>403</v>
      </c>
    </row>
    <row r="113" spans="1:5" ht="12.75">
      <c r="A113" t="s">
        <v>47</v>
      </c>
      <c r="E113" s="29" t="s">
        <v>41</v>
      </c>
    </row>
    <row r="114" spans="1:18" ht="12.75" customHeight="1">
      <c r="A114" s="5" t="s">
        <v>37</v>
      </c>
      <c s="5"/>
      <c s="35" t="s">
        <v>108</v>
      </c>
      <c s="5"/>
      <c s="21" t="s">
        <v>359</v>
      </c>
      <c s="5"/>
      <c s="5"/>
      <c s="5"/>
      <c s="36">
        <f>0+Q114</f>
      </c>
      <c r="O114">
        <f>0+R114</f>
      </c>
      <c r="Q114">
        <f>0+I115+I119+I123+I127+I131+I135+I139+I143+I147+I151+I155+I159+I163+I167+I171+I175+I179+I183+I187+I191</f>
      </c>
      <c>
        <f>0+O115+O119+O123+O127+O131+O135+O139+O143+O147+O151+O155+O159+O163+O167+O171+O175+O179+O183+O187+O191</f>
      </c>
    </row>
    <row r="115" spans="1:16" ht="12.75">
      <c r="A115" s="18" t="s">
        <v>39</v>
      </c>
      <c s="23" t="s">
        <v>206</v>
      </c>
      <c s="23" t="s">
        <v>796</v>
      </c>
      <c s="18" t="s">
        <v>41</v>
      </c>
      <c s="24" t="s">
        <v>797</v>
      </c>
      <c s="25" t="s">
        <v>119</v>
      </c>
      <c s="26">
        <v>5.7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41</v>
      </c>
    </row>
    <row r="117" spans="1:5" ht="12.75">
      <c r="A117" s="30" t="s">
        <v>46</v>
      </c>
      <c r="E117" s="31" t="s">
        <v>798</v>
      </c>
    </row>
    <row r="118" spans="1:5" ht="255">
      <c r="A118" t="s">
        <v>47</v>
      </c>
      <c r="E118" s="29" t="s">
        <v>645</v>
      </c>
    </row>
    <row r="119" spans="1:16" ht="12.75">
      <c r="A119" s="18" t="s">
        <v>39</v>
      </c>
      <c s="23" t="s">
        <v>212</v>
      </c>
      <c s="23" t="s">
        <v>709</v>
      </c>
      <c s="18" t="s">
        <v>41</v>
      </c>
      <c s="24" t="s">
        <v>710</v>
      </c>
      <c s="25" t="s">
        <v>119</v>
      </c>
      <c s="26">
        <v>50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44</v>
      </c>
      <c r="E120" s="29" t="s">
        <v>41</v>
      </c>
    </row>
    <row r="121" spans="1:5" ht="12.75">
      <c r="A121" s="30" t="s">
        <v>46</v>
      </c>
      <c r="E121" s="31" t="s">
        <v>799</v>
      </c>
    </row>
    <row r="122" spans="1:5" ht="255">
      <c r="A122" t="s">
        <v>47</v>
      </c>
      <c r="E122" s="29" t="s">
        <v>645</v>
      </c>
    </row>
    <row r="123" spans="1:16" ht="12.75">
      <c r="A123" s="18" t="s">
        <v>39</v>
      </c>
      <c s="23" t="s">
        <v>218</v>
      </c>
      <c s="23" t="s">
        <v>800</v>
      </c>
      <c s="18" t="s">
        <v>41</v>
      </c>
      <c s="24" t="s">
        <v>801</v>
      </c>
      <c s="25" t="s">
        <v>119</v>
      </c>
      <c s="26">
        <v>49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44</v>
      </c>
      <c r="E124" s="29" t="s">
        <v>41</v>
      </c>
    </row>
    <row r="125" spans="1:5" ht="12.75">
      <c r="A125" s="30" t="s">
        <v>46</v>
      </c>
      <c r="E125" s="31" t="s">
        <v>802</v>
      </c>
    </row>
    <row r="126" spans="1:5" ht="255">
      <c r="A126" t="s">
        <v>47</v>
      </c>
      <c r="E126" s="29" t="s">
        <v>645</v>
      </c>
    </row>
    <row r="127" spans="1:16" ht="12.75">
      <c r="A127" s="18" t="s">
        <v>39</v>
      </c>
      <c s="23" t="s">
        <v>224</v>
      </c>
      <c s="23" t="s">
        <v>641</v>
      </c>
      <c s="18" t="s">
        <v>41</v>
      </c>
      <c s="24" t="s">
        <v>642</v>
      </c>
      <c s="25" t="s">
        <v>119</v>
      </c>
      <c s="26">
        <v>38.3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44</v>
      </c>
      <c r="E128" s="29" t="s">
        <v>643</v>
      </c>
    </row>
    <row r="129" spans="1:5" ht="12.75">
      <c r="A129" s="30" t="s">
        <v>46</v>
      </c>
      <c r="E129" s="31" t="s">
        <v>803</v>
      </c>
    </row>
    <row r="130" spans="1:5" ht="255">
      <c r="A130" t="s">
        <v>47</v>
      </c>
      <c r="E130" s="29" t="s">
        <v>645</v>
      </c>
    </row>
    <row r="131" spans="1:16" ht="12.75">
      <c r="A131" s="18" t="s">
        <v>39</v>
      </c>
      <c s="23" t="s">
        <v>229</v>
      </c>
      <c s="23" t="s">
        <v>714</v>
      </c>
      <c s="18" t="s">
        <v>41</v>
      </c>
      <c s="24" t="s">
        <v>715</v>
      </c>
      <c s="25" t="s">
        <v>119</v>
      </c>
      <c s="26">
        <v>7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12.75">
      <c r="A132" s="28" t="s">
        <v>44</v>
      </c>
      <c r="E132" s="29" t="s">
        <v>716</v>
      </c>
    </row>
    <row r="133" spans="1:5" ht="12.75">
      <c r="A133" s="30" t="s">
        <v>46</v>
      </c>
      <c r="E133" s="31" t="s">
        <v>704</v>
      </c>
    </row>
    <row r="134" spans="1:5" ht="255">
      <c r="A134" t="s">
        <v>47</v>
      </c>
      <c r="E134" s="29" t="s">
        <v>645</v>
      </c>
    </row>
    <row r="135" spans="1:16" ht="12.75">
      <c r="A135" s="18" t="s">
        <v>39</v>
      </c>
      <c s="23" t="s">
        <v>235</v>
      </c>
      <c s="23" t="s">
        <v>718</v>
      </c>
      <c s="18" t="s">
        <v>41</v>
      </c>
      <c s="24" t="s">
        <v>719</v>
      </c>
      <c s="25" t="s">
        <v>119</v>
      </c>
      <c s="26">
        <v>6.5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44</v>
      </c>
      <c r="E136" s="29" t="s">
        <v>720</v>
      </c>
    </row>
    <row r="137" spans="1:5" ht="12.75">
      <c r="A137" s="30" t="s">
        <v>46</v>
      </c>
      <c r="E137" s="31" t="s">
        <v>804</v>
      </c>
    </row>
    <row r="138" spans="1:5" ht="255">
      <c r="A138" t="s">
        <v>47</v>
      </c>
      <c r="E138" s="29" t="s">
        <v>645</v>
      </c>
    </row>
    <row r="139" spans="1:16" ht="12.75">
      <c r="A139" s="18" t="s">
        <v>39</v>
      </c>
      <c s="23" t="s">
        <v>241</v>
      </c>
      <c s="23" t="s">
        <v>722</v>
      </c>
      <c s="18" t="s">
        <v>41</v>
      </c>
      <c s="24" t="s">
        <v>723</v>
      </c>
      <c s="25" t="s">
        <v>119</v>
      </c>
      <c s="26">
        <v>373.6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44</v>
      </c>
      <c r="E140" s="29" t="s">
        <v>720</v>
      </c>
    </row>
    <row r="141" spans="1:5" ht="12.75">
      <c r="A141" s="30" t="s">
        <v>46</v>
      </c>
      <c r="E141" s="31" t="s">
        <v>805</v>
      </c>
    </row>
    <row r="142" spans="1:5" ht="255">
      <c r="A142" t="s">
        <v>47</v>
      </c>
      <c r="E142" s="29" t="s">
        <v>645</v>
      </c>
    </row>
    <row r="143" spans="1:16" ht="12.75">
      <c r="A143" s="18" t="s">
        <v>39</v>
      </c>
      <c s="23" t="s">
        <v>247</v>
      </c>
      <c s="23" t="s">
        <v>731</v>
      </c>
      <c s="18" t="s">
        <v>41</v>
      </c>
      <c s="24" t="s">
        <v>732</v>
      </c>
      <c s="25" t="s">
        <v>55</v>
      </c>
      <c s="26">
        <v>2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44</v>
      </c>
      <c r="E144" s="29" t="s">
        <v>733</v>
      </c>
    </row>
    <row r="145" spans="1:5" ht="12.75">
      <c r="A145" s="30" t="s">
        <v>46</v>
      </c>
      <c r="E145" s="31" t="s">
        <v>64</v>
      </c>
    </row>
    <row r="146" spans="1:5" ht="25.5">
      <c r="A146" t="s">
        <v>47</v>
      </c>
      <c r="E146" s="29" t="s">
        <v>734</v>
      </c>
    </row>
    <row r="147" spans="1:16" ht="12.75">
      <c r="A147" s="18" t="s">
        <v>39</v>
      </c>
      <c s="23" t="s">
        <v>252</v>
      </c>
      <c s="23" t="s">
        <v>806</v>
      </c>
      <c s="18" t="s">
        <v>163</v>
      </c>
      <c s="24" t="s">
        <v>807</v>
      </c>
      <c s="25" t="s">
        <v>55</v>
      </c>
      <c s="26">
        <v>11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44</v>
      </c>
      <c r="E148" s="29" t="s">
        <v>808</v>
      </c>
    </row>
    <row r="149" spans="1:5" ht="12.75">
      <c r="A149" s="30" t="s">
        <v>46</v>
      </c>
      <c r="E149" s="31" t="s">
        <v>809</v>
      </c>
    </row>
    <row r="150" spans="1:5" ht="267.75">
      <c r="A150" t="s">
        <v>47</v>
      </c>
      <c r="E150" s="29" t="s">
        <v>810</v>
      </c>
    </row>
    <row r="151" spans="1:16" ht="12.75">
      <c r="A151" s="18" t="s">
        <v>39</v>
      </c>
      <c s="23" t="s">
        <v>259</v>
      </c>
      <c s="23" t="s">
        <v>806</v>
      </c>
      <c s="18" t="s">
        <v>169</v>
      </c>
      <c s="24" t="s">
        <v>807</v>
      </c>
      <c s="25" t="s">
        <v>55</v>
      </c>
      <c s="26">
        <v>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44</v>
      </c>
      <c r="E152" s="29" t="s">
        <v>811</v>
      </c>
    </row>
    <row r="153" spans="1:5" ht="12.75">
      <c r="A153" s="30" t="s">
        <v>46</v>
      </c>
      <c r="E153" s="31" t="s">
        <v>64</v>
      </c>
    </row>
    <row r="154" spans="1:5" ht="267.75">
      <c r="A154" t="s">
        <v>47</v>
      </c>
      <c r="E154" s="29" t="s">
        <v>810</v>
      </c>
    </row>
    <row r="155" spans="1:16" ht="12.75">
      <c r="A155" s="18" t="s">
        <v>39</v>
      </c>
      <c s="23" t="s">
        <v>265</v>
      </c>
      <c s="23" t="s">
        <v>806</v>
      </c>
      <c s="18" t="s">
        <v>812</v>
      </c>
      <c s="24" t="s">
        <v>807</v>
      </c>
      <c s="25" t="s">
        <v>55</v>
      </c>
      <c s="26">
        <v>2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44</v>
      </c>
      <c r="E156" s="29" t="s">
        <v>813</v>
      </c>
    </row>
    <row r="157" spans="1:5" ht="12.75">
      <c r="A157" s="30" t="s">
        <v>46</v>
      </c>
      <c r="E157" s="31" t="s">
        <v>64</v>
      </c>
    </row>
    <row r="158" spans="1:5" ht="267.75">
      <c r="A158" t="s">
        <v>47</v>
      </c>
      <c r="E158" s="29" t="s">
        <v>810</v>
      </c>
    </row>
    <row r="159" spans="1:16" ht="12.75">
      <c r="A159" s="18" t="s">
        <v>39</v>
      </c>
      <c s="23" t="s">
        <v>271</v>
      </c>
      <c s="23" t="s">
        <v>651</v>
      </c>
      <c s="18" t="s">
        <v>41</v>
      </c>
      <c s="24" t="s">
        <v>652</v>
      </c>
      <c s="25" t="s">
        <v>55</v>
      </c>
      <c s="26">
        <v>15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653</v>
      </c>
    </row>
    <row r="161" spans="1:5" ht="12.75">
      <c r="A161" s="30" t="s">
        <v>46</v>
      </c>
      <c r="E161" s="31" t="s">
        <v>379</v>
      </c>
    </row>
    <row r="162" spans="1:5" ht="12.75">
      <c r="A162" t="s">
        <v>47</v>
      </c>
      <c r="E162" s="29" t="s">
        <v>655</v>
      </c>
    </row>
    <row r="163" spans="1:16" ht="12.75">
      <c r="A163" s="18" t="s">
        <v>39</v>
      </c>
      <c s="23" t="s">
        <v>276</v>
      </c>
      <c s="23" t="s">
        <v>743</v>
      </c>
      <c s="18" t="s">
        <v>41</v>
      </c>
      <c s="24" t="s">
        <v>744</v>
      </c>
      <c s="25" t="s">
        <v>55</v>
      </c>
      <c s="26">
        <v>2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745</v>
      </c>
    </row>
    <row r="165" spans="1:5" ht="12.75">
      <c r="A165" s="30" t="s">
        <v>46</v>
      </c>
      <c r="E165" s="31" t="s">
        <v>64</v>
      </c>
    </row>
    <row r="166" spans="1:5" ht="51">
      <c r="A166" t="s">
        <v>47</v>
      </c>
      <c r="E166" s="29" t="s">
        <v>746</v>
      </c>
    </row>
    <row r="167" spans="1:16" ht="12.75">
      <c r="A167" s="18" t="s">
        <v>39</v>
      </c>
      <c s="23" t="s">
        <v>282</v>
      </c>
      <c s="23" t="s">
        <v>659</v>
      </c>
      <c s="18" t="s">
        <v>41</v>
      </c>
      <c s="24" t="s">
        <v>660</v>
      </c>
      <c s="25" t="s">
        <v>119</v>
      </c>
      <c s="26">
        <v>38.3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661</v>
      </c>
    </row>
    <row r="169" spans="1:5" ht="12.75">
      <c r="A169" s="30" t="s">
        <v>46</v>
      </c>
      <c r="E169" s="31" t="s">
        <v>814</v>
      </c>
    </row>
    <row r="170" spans="1:5" ht="51">
      <c r="A170" t="s">
        <v>47</v>
      </c>
      <c r="E170" s="29" t="s">
        <v>663</v>
      </c>
    </row>
    <row r="171" spans="1:16" ht="12.75">
      <c r="A171" s="18" t="s">
        <v>39</v>
      </c>
      <c s="23" t="s">
        <v>288</v>
      </c>
      <c s="23" t="s">
        <v>751</v>
      </c>
      <c s="18" t="s">
        <v>41</v>
      </c>
      <c s="24" t="s">
        <v>752</v>
      </c>
      <c s="25" t="s">
        <v>119</v>
      </c>
      <c s="26">
        <v>7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661</v>
      </c>
    </row>
    <row r="173" spans="1:5" ht="12.75">
      <c r="A173" s="30" t="s">
        <v>46</v>
      </c>
      <c r="E173" s="31" t="s">
        <v>815</v>
      </c>
    </row>
    <row r="174" spans="1:5" ht="51">
      <c r="A174" t="s">
        <v>47</v>
      </c>
      <c r="E174" s="29" t="s">
        <v>663</v>
      </c>
    </row>
    <row r="175" spans="1:16" ht="12.75">
      <c r="A175" s="18" t="s">
        <v>39</v>
      </c>
      <c s="23" t="s">
        <v>294</v>
      </c>
      <c s="23" t="s">
        <v>664</v>
      </c>
      <c s="18" t="s">
        <v>41</v>
      </c>
      <c s="24" t="s">
        <v>665</v>
      </c>
      <c s="25" t="s">
        <v>119</v>
      </c>
      <c s="26">
        <v>6.5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661</v>
      </c>
    </row>
    <row r="177" spans="1:5" ht="12.75">
      <c r="A177" s="30" t="s">
        <v>46</v>
      </c>
      <c r="E177" s="31" t="s">
        <v>816</v>
      </c>
    </row>
    <row r="178" spans="1:5" ht="51">
      <c r="A178" t="s">
        <v>47</v>
      </c>
      <c r="E178" s="29" t="s">
        <v>663</v>
      </c>
    </row>
    <row r="179" spans="1:16" ht="12.75">
      <c r="A179" s="18" t="s">
        <v>39</v>
      </c>
      <c s="23" t="s">
        <v>297</v>
      </c>
      <c s="23" t="s">
        <v>754</v>
      </c>
      <c s="18" t="s">
        <v>41</v>
      </c>
      <c s="24" t="s">
        <v>755</v>
      </c>
      <c s="25" t="s">
        <v>119</v>
      </c>
      <c s="26">
        <v>373.6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44</v>
      </c>
      <c r="E180" s="29" t="s">
        <v>661</v>
      </c>
    </row>
    <row r="181" spans="1:5" ht="12.75">
      <c r="A181" s="30" t="s">
        <v>46</v>
      </c>
      <c r="E181" s="31" t="s">
        <v>817</v>
      </c>
    </row>
    <row r="182" spans="1:5" ht="51">
      <c r="A182" t="s">
        <v>47</v>
      </c>
      <c r="E182" s="29" t="s">
        <v>663</v>
      </c>
    </row>
    <row r="183" spans="1:16" ht="12.75">
      <c r="A183" s="18" t="s">
        <v>39</v>
      </c>
      <c s="23" t="s">
        <v>303</v>
      </c>
      <c s="23" t="s">
        <v>757</v>
      </c>
      <c s="18" t="s">
        <v>41</v>
      </c>
      <c s="24" t="s">
        <v>758</v>
      </c>
      <c s="25" t="s">
        <v>119</v>
      </c>
      <c s="26">
        <v>5.7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25.5">
      <c r="A184" s="28" t="s">
        <v>44</v>
      </c>
      <c r="E184" s="29" t="s">
        <v>818</v>
      </c>
    </row>
    <row r="185" spans="1:5" ht="12.75">
      <c r="A185" s="30" t="s">
        <v>46</v>
      </c>
      <c r="E185" s="31" t="s">
        <v>798</v>
      </c>
    </row>
    <row r="186" spans="1:5" ht="51">
      <c r="A186" t="s">
        <v>47</v>
      </c>
      <c r="E186" s="29" t="s">
        <v>663</v>
      </c>
    </row>
    <row r="187" spans="1:16" ht="12.75">
      <c r="A187" s="18" t="s">
        <v>39</v>
      </c>
      <c s="23" t="s">
        <v>308</v>
      </c>
      <c s="23" t="s">
        <v>761</v>
      </c>
      <c s="18" t="s">
        <v>41</v>
      </c>
      <c s="24" t="s">
        <v>762</v>
      </c>
      <c s="25" t="s">
        <v>119</v>
      </c>
      <c s="26">
        <v>99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44</v>
      </c>
      <c r="E188" s="29" t="s">
        <v>819</v>
      </c>
    </row>
    <row r="189" spans="1:5" ht="12.75">
      <c r="A189" s="30" t="s">
        <v>46</v>
      </c>
      <c r="E189" s="31" t="s">
        <v>820</v>
      </c>
    </row>
    <row r="190" spans="1:5" ht="51">
      <c r="A190" t="s">
        <v>47</v>
      </c>
      <c r="E190" s="29" t="s">
        <v>663</v>
      </c>
    </row>
    <row r="191" spans="1:16" ht="12.75">
      <c r="A191" s="18" t="s">
        <v>39</v>
      </c>
      <c s="23" t="s">
        <v>312</v>
      </c>
      <c s="23" t="s">
        <v>668</v>
      </c>
      <c s="18" t="s">
        <v>41</v>
      </c>
      <c s="24" t="s">
        <v>669</v>
      </c>
      <c s="25" t="s">
        <v>119</v>
      </c>
      <c s="26">
        <v>530.1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44</v>
      </c>
      <c r="E192" s="29" t="s">
        <v>670</v>
      </c>
    </row>
    <row r="193" spans="1:5" ht="12.75">
      <c r="A193" s="30" t="s">
        <v>46</v>
      </c>
      <c r="E193" s="31" t="s">
        <v>821</v>
      </c>
    </row>
    <row r="194" spans="1:5" ht="25.5">
      <c r="A194" t="s">
        <v>47</v>
      </c>
      <c r="E194" s="29" t="s">
        <v>672</v>
      </c>
    </row>
    <row r="195" spans="1:18" ht="12.75" customHeight="1">
      <c r="A195" s="5" t="s">
        <v>37</v>
      </c>
      <c s="5"/>
      <c s="35" t="s">
        <v>34</v>
      </c>
      <c s="5"/>
      <c s="21" t="s">
        <v>381</v>
      </c>
      <c s="5"/>
      <c s="5"/>
      <c s="5"/>
      <c s="36">
        <f>0+Q195</f>
      </c>
      <c r="O195">
        <f>0+R195</f>
      </c>
      <c r="Q195">
        <f>0+I196</f>
      </c>
      <c>
        <f>0+O196</f>
      </c>
    </row>
    <row r="196" spans="1:16" ht="12.75">
      <c r="A196" s="18" t="s">
        <v>39</v>
      </c>
      <c s="23" t="s">
        <v>316</v>
      </c>
      <c s="23" t="s">
        <v>822</v>
      </c>
      <c s="18" t="s">
        <v>41</v>
      </c>
      <c s="24" t="s">
        <v>823</v>
      </c>
      <c s="25" t="s">
        <v>119</v>
      </c>
      <c s="26">
        <v>28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25.5">
      <c r="A197" s="28" t="s">
        <v>44</v>
      </c>
      <c r="E197" s="29" t="s">
        <v>675</v>
      </c>
    </row>
    <row r="198" spans="1:5" ht="12.75">
      <c r="A198" s="30" t="s">
        <v>46</v>
      </c>
      <c r="E198" s="31" t="s">
        <v>824</v>
      </c>
    </row>
    <row r="199" spans="1:5" ht="76.5">
      <c r="A199" t="s">
        <v>47</v>
      </c>
      <c r="E199" s="29" t="s">
        <v>677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